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ceList" sheetId="1" r:id="rId4"/>
    <sheet state="visible" name="TrainerPurchases" sheetId="2" r:id="rId5"/>
    <sheet state="visible" name="TrainerInvoices" sheetId="3" r:id="rId6"/>
    <sheet state="visible" name="Graphs" sheetId="4" r:id="rId7"/>
  </sheets>
  <definedNames/>
  <calcPr/>
</workbook>
</file>

<file path=xl/sharedStrings.xml><?xml version="1.0" encoding="utf-8"?>
<sst xmlns="http://schemas.openxmlformats.org/spreadsheetml/2006/main" count="279" uniqueCount="131">
  <si>
    <t>Poké Mart Price List</t>
  </si>
  <si>
    <t>GST Rate</t>
  </si>
  <si>
    <t>Name</t>
  </si>
  <si>
    <t>Barcode</t>
  </si>
  <si>
    <t>Image</t>
  </si>
  <si>
    <t>Initial Stock Quantity</t>
  </si>
  <si>
    <t>Final Stock Quantity (After Sales)</t>
  </si>
  <si>
    <t>Adj Final Stock Quantity (After Re-Orders)</t>
  </si>
  <si>
    <t>Price Per Unit ($P)</t>
  </si>
  <si>
    <t>Mark Up %</t>
  </si>
  <si>
    <t>Wholesale Price</t>
  </si>
  <si>
    <t>GST</t>
  </si>
  <si>
    <t>Retail Price</t>
  </si>
  <si>
    <t>Profit Per Item</t>
  </si>
  <si>
    <t>Profit Rank</t>
  </si>
  <si>
    <t>Total Stock Value (Initial)</t>
  </si>
  <si>
    <t>Poké Ball</t>
  </si>
  <si>
    <t>Great Ball</t>
  </si>
  <si>
    <t>Ultra Ball</t>
  </si>
  <si>
    <t>Potion</t>
  </si>
  <si>
    <t>Super Potion</t>
  </si>
  <si>
    <t>Hyper Potion</t>
  </si>
  <si>
    <t>Max Potion</t>
  </si>
  <si>
    <t>Full Restore</t>
  </si>
  <si>
    <t>Revive</t>
  </si>
  <si>
    <t>Antidote</t>
  </si>
  <si>
    <t>Parlyz Heal</t>
  </si>
  <si>
    <t>Awakening</t>
  </si>
  <si>
    <t>Burn Heal</t>
  </si>
  <si>
    <t>Ice Heal</t>
  </si>
  <si>
    <t>Full Heal</t>
  </si>
  <si>
    <t>Escape Rope</t>
  </si>
  <si>
    <t>Repel</t>
  </si>
  <si>
    <t>Super Repel</t>
  </si>
  <si>
    <t>Max Repel</t>
  </si>
  <si>
    <t>Averages</t>
  </si>
  <si>
    <t>Grand Total Value</t>
  </si>
  <si>
    <t>Re-order List</t>
  </si>
  <si>
    <t>Order Number</t>
  </si>
  <si>
    <t>Item Name</t>
  </si>
  <si>
    <t>Quantity</t>
  </si>
  <si>
    <t>Unit Cost</t>
  </si>
  <si>
    <t>Final Stock Quantity</t>
  </si>
  <si>
    <t>Adj Final Stock Quantity</t>
  </si>
  <si>
    <t>Source Region</t>
  </si>
  <si>
    <t>Total Cost</t>
  </si>
  <si>
    <t>Sinnoh</t>
  </si>
  <si>
    <t>Kanto</t>
  </si>
  <si>
    <t>Johto</t>
  </si>
  <si>
    <t>Totals</t>
  </si>
  <si>
    <t>Grand Total Cost</t>
  </si>
  <si>
    <t>Next Order No.</t>
  </si>
  <si>
    <t>Trainer Purchases</t>
  </si>
  <si>
    <t>Trainers</t>
  </si>
  <si>
    <t>ID</t>
  </si>
  <si>
    <t>Purchase 1</t>
  </si>
  <si>
    <t>Purchase 2</t>
  </si>
  <si>
    <t>Purchase 3</t>
  </si>
  <si>
    <t>Purchase 4</t>
  </si>
  <si>
    <t>Purchase 5</t>
  </si>
  <si>
    <t>Purchase 6</t>
  </si>
  <si>
    <t>Total No. Of Items Bought</t>
  </si>
  <si>
    <t>Total Spending</t>
  </si>
  <si>
    <t>Item 1</t>
  </si>
  <si>
    <t>Qty1</t>
  </si>
  <si>
    <t>Item 2</t>
  </si>
  <si>
    <t>Qty2</t>
  </si>
  <si>
    <t>Item 3</t>
  </si>
  <si>
    <t>Qty3</t>
  </si>
  <si>
    <t>Item 4</t>
  </si>
  <si>
    <t>Qty4</t>
  </si>
  <si>
    <t>Item 5</t>
  </si>
  <si>
    <t>Qty5</t>
  </si>
  <si>
    <t>Item 6</t>
  </si>
  <si>
    <t>Qty6</t>
  </si>
  <si>
    <t>Ash</t>
  </si>
  <si>
    <t>Red</t>
  </si>
  <si>
    <t>Leaf</t>
  </si>
  <si>
    <t>Ethan</t>
  </si>
  <si>
    <t>Lyra</t>
  </si>
  <si>
    <t>Lucas</t>
  </si>
  <si>
    <t>Dawn</t>
  </si>
  <si>
    <t>Giovanni</t>
  </si>
  <si>
    <t>Cynthia</t>
  </si>
  <si>
    <t>*All recorded data is sourced from every active Poké Mart on Illchay Island</t>
  </si>
  <si>
    <t>*All transactions valued in Pokédollars (P$)</t>
  </si>
  <si>
    <t>*A maximum of 6 purchases per week is permitted for each registered trainer</t>
  </si>
  <si>
    <t>*Discounts or any price reductions are not recorded on this sheet</t>
  </si>
  <si>
    <t>Trainer Invoices</t>
  </si>
  <si>
    <t>Illchay Island Adventures</t>
  </si>
  <si>
    <t>INVOICE</t>
  </si>
  <si>
    <t>Illchay Island, 6969</t>
  </si>
  <si>
    <t>433-527-8421</t>
  </si>
  <si>
    <t>illchayisland@pokemon.com</t>
  </si>
  <si>
    <t>https://novastrion.wixsite.com/illchay-island</t>
  </si>
  <si>
    <t>Bill To</t>
  </si>
  <si>
    <t>Ship To</t>
  </si>
  <si>
    <t>Invoice #</t>
  </si>
  <si>
    <t>Invoice Date</t>
  </si>
  <si>
    <t>456 W. Plum</t>
  </si>
  <si>
    <t>Fountain, SD 12345</t>
  </si>
  <si>
    <t>Trainer ID</t>
  </si>
  <si>
    <t>Due Date</t>
  </si>
  <si>
    <t>123-555-0987</t>
  </si>
  <si>
    <t>Item No.</t>
  </si>
  <si>
    <t>Description</t>
  </si>
  <si>
    <t>Qty</t>
  </si>
  <si>
    <t>Unit Price</t>
  </si>
  <si>
    <t>Amount</t>
  </si>
  <si>
    <t>Thank You For Your Business!</t>
  </si>
  <si>
    <t>Subtotal:</t>
  </si>
  <si>
    <t>Taxes:</t>
  </si>
  <si>
    <t>Discounts:</t>
  </si>
  <si>
    <t>Grand Total:</t>
  </si>
  <si>
    <t>If you have any questions about this invoice please contact</t>
  </si>
  <si>
    <t>Thomas Aspinall, 409-985-9712, thomasaspinall@pokemon.com</t>
  </si>
  <si>
    <t>Graphs</t>
  </si>
  <si>
    <t>Graph #1 - Total Spending Per Trainer Across Each Purchase</t>
  </si>
  <si>
    <t>Table</t>
  </si>
  <si>
    <t>Graph Information</t>
  </si>
  <si>
    <r>
      <rPr>
        <rFont val="Proxima Nova"/>
        <b/>
        <color theme="1"/>
        <sz val="12.0"/>
      </rPr>
      <t xml:space="preserve">Description: </t>
    </r>
    <r>
      <rPr>
        <rFont val="Proxima Nova"/>
        <color theme="1"/>
        <sz val="12.0"/>
      </rPr>
      <t xml:space="preserve">This graph displays the total amount of money spent across all of the island's Poke Marts by each registered trainer throughout the week. Each coloured line or data point represents a specific trainer which can be found using the legend at the top of the graph. The x-axis labels the maximum permitted six purchases per week that was avaliable for each trainer. The y-axis labels the total amount of money spent by each trainer in Pokédollars (P$). </t>
    </r>
  </si>
  <si>
    <r>
      <rPr>
        <rFont val="Proxima Nova"/>
        <b/>
        <color theme="1"/>
        <sz val="12.0"/>
      </rPr>
      <t xml:space="preserve">Justification: </t>
    </r>
    <r>
      <rPr>
        <rFont val="Proxima Nova"/>
        <color theme="1"/>
        <sz val="12.0"/>
      </rPr>
      <t>In terms of display, a line graph was used to display this data as it is effective at displaying data as a function of time, or in this case a progressive series of purchases (i.e 1st, 2nd, 3rd...). Different coloured lines can also be used to graph and represent different data points or series. In terms of buisness, this data was graphed in order to observe trends in each trainer's spending (spending habits, amount of money that can freely be used by each trainer etc.) and therefore make effective in-store changes to cater towards trainers who spend less compared to others as well as maintain the interest of high-profile spenders (e.g. lowering or raising prices).</t>
    </r>
  </si>
  <si>
    <t>Graph #2 - Total No. Of Items Bought Per Item Type</t>
  </si>
  <si>
    <t>Total</t>
  </si>
  <si>
    <r>
      <rPr>
        <rFont val="Proxima Nova"/>
        <b/>
        <color theme="1"/>
        <sz val="12.0"/>
      </rPr>
      <t xml:space="preserve">Description: </t>
    </r>
    <r>
      <rPr>
        <rFont val="Proxima Nova"/>
        <color theme="1"/>
        <sz val="12.0"/>
      </rPr>
      <t>This graph displays the total number of items bought throughout the week per each avaliable item type. Each coloured pie slice (x-axis) represents the total amount of different items that were bought, with the sector area (y-axis) of the slices correlating with the percentage totals of that specific item. Each slice is colour coded and labelled according to each item and percentage.</t>
    </r>
  </si>
  <si>
    <r>
      <rPr>
        <rFont val="Proxima Nova"/>
        <b/>
        <color theme="1"/>
        <sz val="12.0"/>
      </rPr>
      <t xml:space="preserve">Justification: </t>
    </r>
    <r>
      <rPr>
        <rFont val="Proxima Nova"/>
        <color theme="1"/>
        <sz val="12.0"/>
      </rPr>
      <t>In terms of display, a pie chart was used to display this data as it is effective at displaying specific data points or values in comparison with each other. Because each data point is displayed as a sector of a circle, quick visual comparisons can be made from one value to another without having to check a scale. In terms of buisness, this data was graphed in order to observe trends in the number of items sold (popularity of item, effectiveness of item, appeal of item etc.) and therefore make effective in-store changes to increase the number of overall sales (lowering or raising prices, increase or decrease advertising etc.)</t>
    </r>
  </si>
  <si>
    <t>Graph #3 - Total Profit Made Per Item Type</t>
  </si>
  <si>
    <t>No. Of Sales</t>
  </si>
  <si>
    <t>Total Profit</t>
  </si>
  <si>
    <r>
      <rPr>
        <rFont val="Proxima Nova"/>
        <b/>
        <color theme="1"/>
        <sz val="12.0"/>
      </rPr>
      <t xml:space="preserve">Description: </t>
    </r>
    <r>
      <rPr>
        <rFont val="Proxima Nova"/>
        <color theme="1"/>
        <sz val="12.0"/>
      </rPr>
      <t>This graph displays the total profit made off each avaliable item throughout the week. The x-axis as well as the colour of each column labels each of the 18 item types that were avaliable and could have been bought by trainers. The y-axis labels the total profit made off each item in Pokédollars (P$). The height of each column represents the magnitude of the profit made off that specific item (retail price - stock price).</t>
    </r>
  </si>
  <si>
    <r>
      <rPr>
        <rFont val="Proxima Nova"/>
        <b/>
        <color theme="1"/>
        <sz val="12.0"/>
      </rPr>
      <t xml:space="preserve">Justification: </t>
    </r>
    <r>
      <rPr>
        <rFont val="Proxima Nova"/>
        <color theme="1"/>
        <sz val="12.0"/>
      </rPr>
      <t>In terms of display, a column graph was used to display this set of data as it is effective at displaying specific values and making visual comparisons. Because the graph involves the use of different sized and coloured columns to display values and easy comparison can be made between each item. In addition to this, the labelled y-axis allows for the user to quickly judge the approximate value that a specific column is displaying. In terms of buisness, this data was graphed in order to observe trends in the total amount of money made per each item (popularity, effectiveness of price mark-ups and tax etc.) and therefore make in-store changes to increase the overall profit made (increasing or decreasing prices, introducing discounts etc.)</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</si>
</sst>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P$&quot;#,##0"/>
    <numFmt numFmtId="165" formatCode="M/d/yyyy"/>
  </numFmts>
  <fonts count="25">
    <font>
      <sz val="10.0"/>
      <color rgb="FF000000"/>
      <name val="Arial"/>
      <scheme val="minor"/>
    </font>
    <font>
      <b/>
      <sz val="18.0"/>
      <color rgb="FFFFFFFF"/>
      <name val="Proxima Nova"/>
    </font>
    <font/>
    <font>
      <sz val="12.0"/>
      <color rgb="FF000000"/>
      <name val="Proxima Nova"/>
    </font>
    <font>
      <b/>
      <sz val="12.0"/>
      <color rgb="FFFFFFFF"/>
      <name val="Proxima Nova"/>
    </font>
    <font>
      <i/>
      <sz val="12.0"/>
      <color rgb="FF000000"/>
      <name val="Proxima Nova"/>
    </font>
    <font>
      <b/>
      <sz val="12.0"/>
      <color rgb="FF000000"/>
      <name val="Proxima Nova"/>
    </font>
    <font>
      <sz val="12.0"/>
      <color rgb="FF666666"/>
      <name val="Proxima Nova"/>
    </font>
    <font>
      <b/>
      <i/>
      <sz val="12.0"/>
      <color rgb="FF000000"/>
      <name val="Proxima Nova"/>
    </font>
    <font>
      <sz val="12.0"/>
      <color rgb="FFFFFFFF"/>
      <name val="Proxima Nova"/>
    </font>
    <font>
      <b/>
      <sz val="12.0"/>
      <color rgb="FF666666"/>
      <name val="Proxima Nova"/>
    </font>
    <font>
      <b/>
      <i/>
      <sz val="12.0"/>
      <color rgb="FFFFFFFF"/>
      <name val="Proxima Nova"/>
    </font>
    <font>
      <i/>
      <sz val="12.0"/>
      <color rgb="FF434343"/>
      <name val="Proxima Nova"/>
    </font>
    <font>
      <color rgb="FFFFFFFF"/>
      <name val="Proxima Nova"/>
    </font>
    <font>
      <color rgb="FFFFFFFF"/>
      <name val="Arial"/>
      <scheme val="minor"/>
    </font>
    <font>
      <b/>
      <color rgb="FFFFFFFF"/>
      <name val="Proxima Nova"/>
    </font>
    <font>
      <sz val="12.0"/>
      <color theme="1"/>
      <name val="Proxima Nova"/>
    </font>
    <font>
      <b/>
      <sz val="12.0"/>
      <color rgb="FF3D85C6"/>
      <name val="Proxima Nova"/>
    </font>
    <font>
      <b/>
      <sz val="24.0"/>
      <color rgb="FF3D85C6"/>
      <name val="Proxima Nova"/>
    </font>
    <font>
      <b/>
      <i/>
      <sz val="12.0"/>
      <color theme="1"/>
      <name val="Proxima Nova"/>
    </font>
    <font>
      <b/>
      <i/>
      <u/>
      <sz val="12.0"/>
      <color rgb="FF1155CC"/>
      <name val="Proxima Nova"/>
    </font>
    <font>
      <b/>
      <sz val="12.0"/>
      <color theme="1"/>
      <name val="Proxima Nova"/>
    </font>
    <font>
      <i/>
      <sz val="12.0"/>
      <color theme="1"/>
      <name val="Proxima Nova"/>
    </font>
    <font>
      <b/>
      <i/>
      <sz val="18.0"/>
      <color rgb="FF666666"/>
      <name val="Proxima Nova"/>
    </font>
    <font>
      <b/>
      <sz val="18.0"/>
      <color theme="1"/>
      <name val="Proxima Nova"/>
    </font>
  </fonts>
  <fills count="38">
    <fill>
      <patternFill patternType="none"/>
    </fill>
    <fill>
      <patternFill patternType="lightGray"/>
    </fill>
    <fill>
      <patternFill patternType="solid">
        <fgColor rgb="FF3D85C6"/>
        <bgColor rgb="FF3D85C6"/>
      </patternFill>
    </fill>
    <fill>
      <patternFill patternType="solid">
        <fgColor rgb="FFFFFFFF"/>
        <bgColor rgb="FFFFFFFF"/>
      </patternFill>
    </fill>
    <fill>
      <patternFill patternType="solid">
        <fgColor rgb="FF6FA8DC"/>
        <bgColor rgb="FF6FA8DC"/>
      </patternFill>
    </fill>
    <fill>
      <patternFill patternType="solid">
        <fgColor rgb="FF999999"/>
        <bgColor rgb="FF999999"/>
      </patternFill>
    </fill>
    <fill>
      <patternFill patternType="solid">
        <fgColor rgb="FF666666"/>
        <bgColor rgb="FF666666"/>
      </patternFill>
    </fill>
    <fill>
      <patternFill patternType="solid">
        <fgColor rgb="FFB7B7B7"/>
        <bgColor rgb="FFB7B7B7"/>
      </patternFill>
    </fill>
    <fill>
      <patternFill patternType="solid">
        <fgColor rgb="FFD9D9D9"/>
        <bgColor rgb="FFD9D9D9"/>
      </patternFill>
    </fill>
    <fill>
      <patternFill patternType="solid">
        <fgColor rgb="FFCC0000"/>
        <bgColor rgb="FFCC0000"/>
      </patternFill>
    </fill>
    <fill>
      <patternFill patternType="solid">
        <fgColor rgb="FFE06666"/>
        <bgColor rgb="FFE06666"/>
      </patternFill>
    </fill>
    <fill>
      <patternFill patternType="solid">
        <fgColor rgb="FFF6B26B"/>
        <bgColor rgb="FFF6B26B"/>
      </patternFill>
    </fill>
    <fill>
      <patternFill patternType="solid">
        <fgColor rgb="FFFFD966"/>
        <bgColor rgb="FFFFD966"/>
      </patternFill>
    </fill>
    <fill>
      <patternFill patternType="solid">
        <fgColor rgb="FF93C47D"/>
        <bgColor rgb="FF93C47D"/>
      </patternFill>
    </fill>
    <fill>
      <patternFill patternType="solid">
        <fgColor rgb="FF76A5AF"/>
        <bgColor rgb="FF76A5AF"/>
      </patternFill>
    </fill>
    <fill>
      <patternFill patternType="solid">
        <fgColor rgb="FF6D9EEB"/>
        <bgColor rgb="FF6D9EEB"/>
      </patternFill>
    </fill>
    <fill>
      <patternFill patternType="solid">
        <fgColor rgb="FF8E7CC3"/>
        <bgColor rgb="FF8E7CC3"/>
      </patternFill>
    </fill>
    <fill>
      <patternFill patternType="solid">
        <fgColor rgb="FFCCCCCC"/>
        <bgColor rgb="FFCCCCCC"/>
      </patternFill>
    </fill>
    <fill>
      <patternFill patternType="solid">
        <fgColor rgb="FFF9CB9C"/>
        <bgColor rgb="FFF9CB9C"/>
      </patternFill>
    </fill>
    <fill>
      <patternFill patternType="solid">
        <fgColor rgb="FFFFE599"/>
        <bgColor rgb="FFFFE599"/>
      </patternFill>
    </fill>
    <fill>
      <patternFill patternType="solid">
        <fgColor rgb="FFB6D7A8"/>
        <bgColor rgb="FFB6D7A8"/>
      </patternFill>
    </fill>
    <fill>
      <patternFill patternType="solid">
        <fgColor rgb="FFA2C4C9"/>
        <bgColor rgb="FFA2C4C9"/>
      </patternFill>
    </fill>
    <fill>
      <patternFill patternType="solid">
        <fgColor rgb="FFA4C2F4"/>
        <bgColor rgb="FFA4C2F4"/>
      </patternFill>
    </fill>
    <fill>
      <patternFill patternType="solid">
        <fgColor rgb="FFB4A7D6"/>
        <bgColor rgb="FFB4A7D6"/>
      </patternFill>
    </fill>
    <fill>
      <patternFill patternType="solid">
        <fgColor rgb="FF6AA84F"/>
        <bgColor rgb="FF6AA84F"/>
      </patternFill>
    </fill>
    <fill>
      <patternFill patternType="solid">
        <fgColor rgb="FFF1C232"/>
        <bgColor rgb="FFF1C232"/>
      </patternFill>
    </fill>
    <fill>
      <patternFill patternType="solid">
        <fgColor rgb="FF434343"/>
        <bgColor rgb="FF434343"/>
      </patternFill>
    </fill>
    <fill>
      <patternFill patternType="solid">
        <fgColor rgb="FFE69138"/>
        <bgColor rgb="FFE69138"/>
      </patternFill>
    </fill>
    <fill>
      <patternFill patternType="solid">
        <fgColor theme="9"/>
        <bgColor theme="9"/>
      </patternFill>
    </fill>
    <fill>
      <patternFill patternType="solid">
        <fgColor rgb="FF674EA7"/>
        <bgColor rgb="FF674EA7"/>
      </patternFill>
    </fill>
    <fill>
      <patternFill patternType="solid">
        <fgColor rgb="FFA61C00"/>
        <bgColor rgb="FFA61C00"/>
      </patternFill>
    </fill>
    <fill>
      <patternFill patternType="solid">
        <fgColor rgb="FFF164AE"/>
        <bgColor rgb="FFF164AE"/>
      </patternFill>
    </fill>
    <fill>
      <patternFill patternType="solid">
        <fgColor rgb="FF3C78D8"/>
        <bgColor rgb="FF3C78D8"/>
      </patternFill>
    </fill>
    <fill>
      <patternFill patternType="solid">
        <fgColor rgb="FFBF9000"/>
        <bgColor rgb="FFBF9000"/>
      </patternFill>
    </fill>
    <fill>
      <patternFill patternType="solid">
        <fgColor rgb="FFE9BF12"/>
        <bgColor rgb="FFE9BF12"/>
      </patternFill>
    </fill>
    <fill>
      <patternFill patternType="solid">
        <fgColor rgb="FF7F6000"/>
        <bgColor rgb="FF7F6000"/>
      </patternFill>
    </fill>
    <fill>
      <patternFill patternType="solid">
        <fgColor rgb="FF38761D"/>
        <bgColor rgb="FF38761D"/>
      </patternFill>
    </fill>
    <fill>
      <patternFill patternType="solid">
        <fgColor rgb="FFECCB6B"/>
        <bgColor rgb="FFECCB6B"/>
      </patternFill>
    </fill>
  </fills>
  <borders count="44">
    <border/>
    <border>
      <left style="medium">
        <color rgb="FF666666"/>
      </left>
      <top style="thin">
        <color rgb="FF666666"/>
      </top>
    </border>
    <border>
      <top style="thin">
        <color rgb="FF666666"/>
      </top>
    </border>
    <border>
      <right style="thin">
        <color rgb="FF666666"/>
      </right>
      <top style="thin">
        <color rgb="FF666666"/>
      </top>
    </border>
    <border>
      <left style="medium">
        <color rgb="FF666666"/>
      </left>
      <bottom style="thin">
        <color rgb="FF666666"/>
      </bottom>
    </border>
    <border>
      <bottom style="thin">
        <color rgb="FF666666"/>
      </bottom>
    </border>
    <border>
      <right style="thin">
        <color rgb="FF666666"/>
      </right>
      <bottom style="thin">
        <color rgb="FF666666"/>
      </bottom>
    </border>
    <border>
      <left style="medium">
        <color rgb="FF666666"/>
      </left>
      <right style="thin">
        <color rgb="FF666666"/>
      </right>
      <bottom style="thin">
        <color rgb="FF666666"/>
      </bottom>
    </border>
    <border>
      <left style="thin">
        <color rgb="FF666666"/>
      </left>
      <right style="thin">
        <color rgb="FF666666"/>
      </right>
      <bottom style="thin">
        <color rgb="FF666666"/>
      </bottom>
    </border>
    <border>
      <left style="medium">
        <color rgb="FF666666"/>
      </left>
      <right style="thin">
        <color rgb="FF666666"/>
      </right>
      <top style="thin">
        <color rgb="FF666666"/>
      </top>
      <bottom style="thin">
        <color rgb="FF666666"/>
      </bottom>
    </border>
    <border>
      <left style="thin">
        <color rgb="FF666666"/>
      </left>
      <right style="thin">
        <color rgb="FF666666"/>
      </right>
      <top style="thin">
        <color rgb="FF666666"/>
      </top>
      <bottom style="thin">
        <color rgb="FF666666"/>
      </bottom>
    </border>
    <border>
      <left style="medium">
        <color rgb="FF666666"/>
      </left>
      <right style="thin">
        <color rgb="FF666666"/>
      </right>
      <top style="thin">
        <color rgb="FF666666"/>
      </top>
    </border>
    <border>
      <left style="thin">
        <color rgb="FF666666"/>
      </left>
      <right style="thin">
        <color rgb="FF666666"/>
      </right>
      <top style="thin">
        <color rgb="FF666666"/>
      </top>
    </border>
    <border>
      <left style="medium">
        <color rgb="FF666666"/>
      </left>
      <right style="thin">
        <color rgb="FF666666"/>
      </right>
      <top style="medium">
        <color rgb="FF666666"/>
      </top>
      <bottom style="medium">
        <color rgb="FF666666"/>
      </bottom>
    </border>
    <border>
      <left style="thin">
        <color rgb="FF666666"/>
      </left>
      <right style="thin">
        <color rgb="FF666666"/>
      </right>
      <top style="medium">
        <color rgb="FF666666"/>
      </top>
      <bottom style="medium">
        <color rgb="FF666666"/>
      </bottom>
    </border>
    <border>
      <left style="thin">
        <color rgb="FF666666"/>
      </left>
      <right style="medium">
        <color rgb="FF666666"/>
      </right>
      <top style="medium">
        <color rgb="FF666666"/>
      </top>
      <bottom style="medium">
        <color rgb="FF666666"/>
      </bottom>
    </border>
    <border>
      <left style="medium">
        <color rgb="FF666666"/>
      </left>
    </border>
    <border>
      <left style="thin">
        <color rgb="FF666666"/>
      </left>
      <top style="thin">
        <color rgb="FF666666"/>
      </top>
    </border>
    <border>
      <right style="thin">
        <color rgb="FF666666"/>
      </right>
    </border>
    <border>
      <left style="thin">
        <color rgb="FF666666"/>
      </left>
    </border>
    <border>
      <left style="thin">
        <color rgb="FF666666"/>
      </left>
      <right style="thin">
        <color rgb="FF666666"/>
      </right>
    </border>
    <border>
      <left style="medium">
        <color rgb="FF666666"/>
      </left>
      <right style="medium">
        <color rgb="FF666666"/>
      </right>
      <top style="medium">
        <color rgb="FF666666"/>
      </top>
      <bottom style="medium">
        <color rgb="FF666666"/>
      </bottom>
    </border>
    <border>
      <top style="medium">
        <color rgb="FF666666"/>
      </top>
      <bottom style="medium">
        <color rgb="FF666666"/>
      </bottom>
    </border>
    <border>
      <right style="medium">
        <color rgb="FF666666"/>
      </right>
      <top style="medium">
        <color rgb="FF666666"/>
      </top>
      <bottom style="medium">
        <color rgb="FF666666"/>
      </bottom>
    </border>
    <border>
      <right style="thin">
        <color rgb="FF666666"/>
      </right>
      <top style="medium">
        <color rgb="FF666666"/>
      </top>
      <bottom style="medium">
        <color rgb="FF666666"/>
      </bottom>
    </border>
    <border>
      <left style="thin">
        <color rgb="FF666666"/>
      </left>
      <top style="thin">
        <color rgb="FF666666"/>
      </top>
      <bottom style="medium">
        <color rgb="FF666666"/>
      </bottom>
    </border>
    <border>
      <top style="thin">
        <color rgb="FF666666"/>
      </top>
      <bottom style="medium">
        <color rgb="FF666666"/>
      </bottom>
    </border>
    <border>
      <right style="thin">
        <color rgb="FF666666"/>
      </right>
      <top style="thin">
        <color rgb="FF666666"/>
      </top>
      <bottom style="medium">
        <color rgb="FF666666"/>
      </bottom>
    </border>
    <border>
      <left style="medium">
        <color rgb="FF666666"/>
      </left>
      <top style="medium">
        <color rgb="FF666666"/>
      </top>
      <bottom style="thin">
        <color rgb="FF666666"/>
      </bottom>
    </border>
    <border>
      <top style="medium">
        <color rgb="FF666666"/>
      </top>
      <bottom style="thin">
        <color rgb="FF666666"/>
      </bottom>
    </border>
    <border>
      <right style="medium">
        <color rgb="FF666666"/>
      </right>
      <top style="medium">
        <color rgb="FF666666"/>
      </top>
      <bottom style="thin">
        <color rgb="FF666666"/>
      </bottom>
    </border>
    <border>
      <left style="medium">
        <color rgb="FF666666"/>
      </left>
      <right style="thin">
        <color rgb="FF666666"/>
      </right>
      <top style="medium">
        <color rgb="FF666666"/>
      </top>
    </border>
    <border>
      <left style="thin">
        <color rgb="FF666666"/>
      </left>
      <right style="medium">
        <color rgb="FF666666"/>
      </right>
      <top style="medium">
        <color rgb="FF666666"/>
      </top>
    </border>
    <border>
      <left style="thin">
        <color rgb="FF666666"/>
      </left>
      <bottom style="thin">
        <color rgb="FF666666"/>
      </bottom>
    </border>
    <border>
      <left style="thin">
        <color rgb="FF666666"/>
      </left>
      <right style="medium">
        <color rgb="FF666666"/>
      </right>
      <top style="thin">
        <color rgb="FF666666"/>
      </top>
      <bottom style="thin">
        <color rgb="FF666666"/>
      </bottom>
    </border>
    <border>
      <left style="thin">
        <color rgb="FF666666"/>
      </left>
      <right style="medium">
        <color rgb="FF666666"/>
      </right>
      <bottom style="thin">
        <color rgb="FF666666"/>
      </bottom>
    </border>
    <border>
      <left style="thin">
        <color rgb="FF666666"/>
      </left>
      <top style="thin">
        <color rgb="FF666666"/>
      </top>
      <bottom style="thin">
        <color rgb="FF666666"/>
      </bottom>
    </border>
    <border>
      <left style="thin">
        <color rgb="FF666666"/>
      </left>
      <right style="medium">
        <color rgb="FF666666"/>
      </right>
      <top style="thin">
        <color rgb="FF666666"/>
      </top>
    </border>
    <border>
      <left style="medium">
        <color rgb="FF666666"/>
      </left>
      <top style="medium">
        <color rgb="FF666666"/>
      </top>
      <bottom style="medium">
        <color rgb="FF666666"/>
      </bottom>
    </border>
    <border>
      <right style="medium">
        <color rgb="FF666666"/>
      </right>
      <top style="medium">
        <color rgb="FF666666"/>
      </top>
    </border>
    <border>
      <left style="medium">
        <color rgb="FF666666"/>
      </left>
      <right style="thin">
        <color rgb="FF666666"/>
      </right>
    </border>
    <border>
      <right style="medium">
        <color rgb="FF666666"/>
      </right>
    </border>
    <border>
      <left style="medium">
        <color rgb="FF666666"/>
      </left>
      <right style="thin">
        <color rgb="FF666666"/>
      </right>
      <bottom style="medium">
        <color rgb="FF666666"/>
      </bottom>
    </border>
    <border>
      <left style="medium">
        <color rgb="FF666666"/>
      </left>
      <bottom style="medium">
        <color rgb="FF666666"/>
      </bottom>
    </border>
  </borders>
  <cellStyleXfs count="1">
    <xf borderId="0" fillId="0" fontId="0" numFmtId="0" applyAlignment="1" applyFont="1"/>
  </cellStyleXfs>
  <cellXfs count="30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3" fontId="3" numFmtId="0" xfId="0" applyAlignment="1" applyFill="1" applyFont="1">
      <alignment horizontal="center" shrinkToFit="0" vertical="center" wrapText="1"/>
    </xf>
    <xf borderId="4" fillId="2" fontId="4" numFmtId="0" xfId="0" applyAlignment="1" applyBorder="1" applyFont="1">
      <alignment horizontal="center" readingOrder="0" shrinkToFit="0" vertical="center" wrapText="1"/>
    </xf>
    <xf borderId="5" fillId="2" fontId="4" numFmtId="9" xfId="0" applyAlignment="1" applyBorder="1" applyFont="1" applyNumberFormat="1">
      <alignment horizontal="center" readingOrder="0" shrinkToFit="0" vertical="center" wrapText="1"/>
    </xf>
    <xf borderId="5" fillId="2" fontId="3" numFmtId="0" xfId="0" applyAlignment="1" applyBorder="1" applyFont="1">
      <alignment horizontal="center" shrinkToFit="0" vertical="center" wrapText="1"/>
    </xf>
    <xf borderId="5" fillId="0" fontId="2" numFmtId="0" xfId="0" applyBorder="1" applyFont="1"/>
    <xf borderId="6" fillId="0" fontId="2" numFmtId="0" xfId="0" applyBorder="1" applyFont="1"/>
    <xf borderId="7" fillId="4" fontId="4" numFmtId="0" xfId="0" applyAlignment="1" applyBorder="1" applyFill="1" applyFont="1">
      <alignment horizontal="center" readingOrder="0" shrinkToFit="0" vertical="center" wrapText="1"/>
    </xf>
    <xf borderId="8" fillId="4" fontId="4" numFmtId="0" xfId="0" applyAlignment="1" applyBorder="1" applyFont="1">
      <alignment horizontal="center" readingOrder="0" shrinkToFit="0" vertical="center" wrapText="1"/>
    </xf>
    <xf borderId="9" fillId="5" fontId="4" numFmtId="0" xfId="0" applyAlignment="1" applyBorder="1" applyFill="1" applyFont="1">
      <alignment horizontal="center" readingOrder="0" shrinkToFit="0" vertical="center" wrapText="1"/>
    </xf>
    <xf borderId="10" fillId="3" fontId="3" numFmtId="0" xfId="0" applyAlignment="1" applyBorder="1" applyFont="1">
      <alignment horizontal="center" readingOrder="0" shrinkToFit="0" vertical="center" wrapText="1"/>
    </xf>
    <xf borderId="10" fillId="3" fontId="3" numFmtId="0" xfId="0" applyAlignment="1" applyBorder="1" applyFont="1">
      <alignment horizontal="center" shrinkToFit="0" vertical="center" wrapText="1"/>
    </xf>
    <xf borderId="10" fillId="3" fontId="5" numFmtId="0" xfId="0" applyAlignment="1" applyBorder="1" applyFont="1">
      <alignment horizontal="center" readingOrder="0" shrinkToFit="0" vertical="center" wrapText="1"/>
    </xf>
    <xf borderId="10" fillId="3" fontId="3" numFmtId="164" xfId="0" applyAlignment="1" applyBorder="1" applyFont="1" applyNumberFormat="1">
      <alignment horizontal="center" readingOrder="0" shrinkToFit="0" vertical="center" wrapText="1"/>
    </xf>
    <xf borderId="10" fillId="3" fontId="3" numFmtId="9" xfId="0" applyAlignment="1" applyBorder="1" applyFont="1" applyNumberFormat="1">
      <alignment horizontal="center" readingOrder="0" shrinkToFit="0" vertical="center" wrapText="1"/>
    </xf>
    <xf borderId="10" fillId="3" fontId="3" numFmtId="164" xfId="0" applyAlignment="1" applyBorder="1" applyFont="1" applyNumberFormat="1">
      <alignment horizontal="center" shrinkToFit="0" vertical="center" wrapText="1"/>
    </xf>
    <xf borderId="10" fillId="3" fontId="5" numFmtId="164" xfId="0" applyAlignment="1" applyBorder="1" applyFont="1" applyNumberFormat="1">
      <alignment horizontal="center" shrinkToFit="0" vertical="center" wrapText="1"/>
    </xf>
    <xf borderId="11" fillId="5" fontId="4" numFmtId="0" xfId="0" applyAlignment="1" applyBorder="1" applyFont="1">
      <alignment horizontal="center" readingOrder="0" shrinkToFit="0" vertical="center" wrapText="1"/>
    </xf>
    <xf borderId="12" fillId="3" fontId="3" numFmtId="0" xfId="0" applyAlignment="1" applyBorder="1" applyFont="1">
      <alignment horizontal="center" readingOrder="0" shrinkToFit="0" vertical="center" wrapText="1"/>
    </xf>
    <xf borderId="12" fillId="3" fontId="3" numFmtId="0" xfId="0" applyAlignment="1" applyBorder="1" applyFont="1">
      <alignment horizontal="center" shrinkToFit="0" vertical="center" wrapText="1"/>
    </xf>
    <xf borderId="12" fillId="3" fontId="5" numFmtId="0" xfId="0" applyAlignment="1" applyBorder="1" applyFont="1">
      <alignment horizontal="center" readingOrder="0" shrinkToFit="0" vertical="center" wrapText="1"/>
    </xf>
    <xf borderId="12" fillId="3" fontId="3" numFmtId="164" xfId="0" applyAlignment="1" applyBorder="1" applyFont="1" applyNumberFormat="1">
      <alignment horizontal="center" readingOrder="0" shrinkToFit="0" vertical="center" wrapText="1"/>
    </xf>
    <xf borderId="12" fillId="3" fontId="3" numFmtId="9" xfId="0" applyAlignment="1" applyBorder="1" applyFont="1" applyNumberFormat="1">
      <alignment horizontal="center" readingOrder="0" shrinkToFit="0" vertical="center" wrapText="1"/>
    </xf>
    <xf borderId="12" fillId="3" fontId="3" numFmtId="164" xfId="0" applyAlignment="1" applyBorder="1" applyFont="1" applyNumberFormat="1">
      <alignment horizontal="center" shrinkToFit="0" vertical="center" wrapText="1"/>
    </xf>
    <xf borderId="12" fillId="3" fontId="5" numFmtId="164" xfId="0" applyAlignment="1" applyBorder="1" applyFont="1" applyNumberFormat="1">
      <alignment horizontal="center" shrinkToFit="0" vertical="center" wrapText="1"/>
    </xf>
    <xf borderId="13" fillId="3" fontId="6" numFmtId="0" xfId="0" applyAlignment="1" applyBorder="1" applyFont="1">
      <alignment horizontal="center" readingOrder="0" shrinkToFit="0" vertical="center" wrapText="1"/>
    </xf>
    <xf borderId="14" fillId="3" fontId="3" numFmtId="0" xfId="0" applyAlignment="1" applyBorder="1" applyFont="1">
      <alignment horizontal="center" shrinkToFit="0" vertical="center" wrapText="1"/>
    </xf>
    <xf borderId="14" fillId="3" fontId="3" numFmtId="0" xfId="0" applyAlignment="1" applyBorder="1" applyFont="1">
      <alignment horizontal="center" readingOrder="0" shrinkToFit="0" vertical="center" wrapText="1"/>
    </xf>
    <xf borderId="14" fillId="3" fontId="6" numFmtId="164" xfId="0" applyAlignment="1" applyBorder="1" applyFont="1" applyNumberFormat="1">
      <alignment horizontal="center" shrinkToFit="0" vertical="center" wrapText="1"/>
    </xf>
    <xf borderId="14" fillId="3" fontId="6" numFmtId="9" xfId="0" applyAlignment="1" applyBorder="1" applyFont="1" applyNumberFormat="1">
      <alignment horizontal="center" shrinkToFit="0" vertical="center" wrapText="1"/>
    </xf>
    <xf borderId="14" fillId="3" fontId="6" numFmtId="0" xfId="0" applyAlignment="1" applyBorder="1" applyFont="1">
      <alignment horizontal="center" shrinkToFit="0" vertical="center" wrapText="1"/>
    </xf>
    <xf borderId="14" fillId="6" fontId="4" numFmtId="0" xfId="0" applyAlignment="1" applyBorder="1" applyFill="1" applyFont="1">
      <alignment horizontal="center" readingOrder="0" shrinkToFit="0" vertical="center" wrapText="1"/>
    </xf>
    <xf borderId="15" fillId="7" fontId="6" numFmtId="164" xfId="0" applyAlignment="1" applyBorder="1" applyFill="1" applyFont="1" applyNumberFormat="1">
      <alignment horizontal="center" shrinkToFit="0" vertical="center" wrapText="1"/>
    </xf>
    <xf borderId="16" fillId="3" fontId="3" numFmtId="0" xfId="0" applyAlignment="1" applyBorder="1" applyFont="1">
      <alignment horizontal="center" shrinkToFit="0" vertical="center" wrapText="1"/>
    </xf>
    <xf borderId="16" fillId="0" fontId="1"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11" fillId="4" fontId="4" numFmtId="0" xfId="0" applyAlignment="1" applyBorder="1" applyFont="1">
      <alignment horizontal="center" readingOrder="0" shrinkToFit="0" vertical="center" wrapText="1"/>
    </xf>
    <xf borderId="12" fillId="4" fontId="4" numFmtId="0" xfId="0" applyAlignment="1" applyBorder="1" applyFont="1">
      <alignment horizontal="center" readingOrder="0" shrinkToFit="0" vertical="center" wrapText="1"/>
    </xf>
    <xf borderId="10" fillId="4" fontId="4" numFmtId="0" xfId="0" applyAlignment="1" applyBorder="1" applyFont="1">
      <alignment horizontal="center" readingOrder="0" shrinkToFit="0" vertical="center" wrapText="1"/>
    </xf>
    <xf borderId="0" fillId="0" fontId="4" numFmtId="0" xfId="0" applyAlignment="1" applyFont="1">
      <alignment horizontal="center" readingOrder="0" shrinkToFit="0" vertical="center" wrapText="1"/>
    </xf>
    <xf borderId="1" fillId="3" fontId="3" numFmtId="0" xfId="0" applyAlignment="1" applyBorder="1" applyFont="1">
      <alignment horizontal="center" readingOrder="0" shrinkToFit="0" vertical="center" wrapText="1"/>
    </xf>
    <xf borderId="17" fillId="3" fontId="3" numFmtId="0" xfId="0" applyAlignment="1" applyBorder="1" applyFont="1">
      <alignment horizontal="center" readingOrder="0" shrinkToFit="0" vertical="center" wrapText="1"/>
    </xf>
    <xf borderId="12" fillId="3" fontId="7" numFmtId="0" xfId="0" applyAlignment="1" applyBorder="1" applyFont="1">
      <alignment horizontal="center" readingOrder="0" shrinkToFit="0" vertical="center" wrapText="1"/>
    </xf>
    <xf borderId="2" fillId="3" fontId="3" numFmtId="0" xfId="0" applyAlignment="1" applyBorder="1" applyFont="1">
      <alignment horizontal="center" readingOrder="0" shrinkToFit="0" vertical="center" wrapText="1"/>
    </xf>
    <xf borderId="0" fillId="3" fontId="3" numFmtId="0" xfId="0" applyAlignment="1" applyFont="1">
      <alignment horizontal="center" vertical="center"/>
    </xf>
    <xf borderId="17" fillId="3" fontId="3" numFmtId="0" xfId="0" applyAlignment="1" applyBorder="1" applyFont="1">
      <alignment horizontal="center" shrinkToFit="0" vertical="center" wrapText="1"/>
    </xf>
    <xf borderId="18" fillId="3" fontId="3" numFmtId="164" xfId="0" applyAlignment="1" applyBorder="1" applyFont="1" applyNumberFormat="1">
      <alignment horizontal="center" vertical="center"/>
    </xf>
    <xf borderId="16" fillId="8" fontId="3" numFmtId="0" xfId="0" applyAlignment="1" applyBorder="1" applyFill="1" applyFont="1">
      <alignment horizontal="center" readingOrder="0" shrinkToFit="0" vertical="center" wrapText="1"/>
    </xf>
    <xf borderId="19" fillId="8" fontId="3" numFmtId="0" xfId="0" applyAlignment="1" applyBorder="1" applyFont="1">
      <alignment horizontal="center" readingOrder="0" shrinkToFit="0" vertical="center" wrapText="1"/>
    </xf>
    <xf borderId="20" fillId="8" fontId="7" numFmtId="0" xfId="0" applyAlignment="1" applyBorder="1" applyFont="1">
      <alignment horizontal="center" readingOrder="0" shrinkToFit="0" vertical="center" wrapText="1"/>
    </xf>
    <xf borderId="0" fillId="8" fontId="3" numFmtId="0" xfId="0" applyAlignment="1" applyFont="1">
      <alignment horizontal="center" readingOrder="0" shrinkToFit="0" vertical="center" wrapText="1"/>
    </xf>
    <xf borderId="20" fillId="8" fontId="3" numFmtId="164" xfId="0" applyAlignment="1" applyBorder="1" applyFont="1" applyNumberFormat="1">
      <alignment horizontal="center" shrinkToFit="0" vertical="center" wrapText="1"/>
    </xf>
    <xf borderId="0" fillId="8" fontId="3" numFmtId="0" xfId="0" applyAlignment="1" applyFont="1">
      <alignment horizontal="center" vertical="center"/>
    </xf>
    <xf borderId="19" fillId="8" fontId="3" numFmtId="0" xfId="0" applyAlignment="1" applyBorder="1" applyFont="1">
      <alignment horizontal="center" shrinkToFit="0" vertical="center" wrapText="1"/>
    </xf>
    <xf borderId="20" fillId="8" fontId="3" numFmtId="0" xfId="0" applyAlignment="1" applyBorder="1" applyFont="1">
      <alignment horizontal="center" readingOrder="0" shrinkToFit="0" vertical="center" wrapText="1"/>
    </xf>
    <xf borderId="18" fillId="8" fontId="3" numFmtId="164" xfId="0" applyAlignment="1" applyBorder="1" applyFont="1" applyNumberFormat="1">
      <alignment horizontal="center" vertical="center"/>
    </xf>
    <xf borderId="16" fillId="3" fontId="3" numFmtId="0" xfId="0" applyAlignment="1" applyBorder="1" applyFont="1">
      <alignment horizontal="center" readingOrder="0" shrinkToFit="0" vertical="center" wrapText="1"/>
    </xf>
    <xf borderId="19" fillId="3" fontId="3" numFmtId="0" xfId="0" applyAlignment="1" applyBorder="1" applyFont="1">
      <alignment horizontal="center" readingOrder="0" shrinkToFit="0" vertical="center" wrapText="1"/>
    </xf>
    <xf borderId="20" fillId="3" fontId="7" numFmtId="0" xfId="0" applyAlignment="1" applyBorder="1" applyFont="1">
      <alignment horizontal="center" readingOrder="0" shrinkToFit="0" vertical="center" wrapText="1"/>
    </xf>
    <xf borderId="0" fillId="3" fontId="3" numFmtId="0" xfId="0" applyAlignment="1" applyFont="1">
      <alignment horizontal="center" readingOrder="0" shrinkToFit="0" vertical="center" wrapText="1"/>
    </xf>
    <xf borderId="20" fillId="3" fontId="3" numFmtId="164" xfId="0" applyAlignment="1" applyBorder="1" applyFont="1" applyNumberFormat="1">
      <alignment horizontal="center" shrinkToFit="0" vertical="center" wrapText="1"/>
    </xf>
    <xf borderId="19" fillId="3" fontId="3" numFmtId="0" xfId="0" applyAlignment="1" applyBorder="1" applyFont="1">
      <alignment horizontal="center" shrinkToFit="0" vertical="center" wrapText="1"/>
    </xf>
    <xf borderId="20" fillId="3" fontId="3" numFmtId="0" xfId="0" applyAlignment="1" applyBorder="1" applyFont="1">
      <alignment horizontal="center" readingOrder="0" shrinkToFit="0" vertical="center" wrapText="1"/>
    </xf>
    <xf borderId="0" fillId="8" fontId="3" numFmtId="0" xfId="0" applyAlignment="1" applyFont="1">
      <alignment horizontal="center" shrinkToFit="0" vertical="center" wrapText="1"/>
    </xf>
    <xf borderId="20" fillId="8" fontId="3" numFmtId="0" xfId="0" applyAlignment="1" applyBorder="1" applyFont="1">
      <alignment horizontal="center" shrinkToFit="0" vertical="center" wrapText="1"/>
    </xf>
    <xf borderId="20" fillId="3" fontId="3" numFmtId="0" xfId="0" applyAlignment="1" applyBorder="1" applyFont="1">
      <alignment horizontal="center" shrinkToFit="0" vertical="center" wrapText="1"/>
    </xf>
    <xf borderId="21" fillId="8" fontId="6" numFmtId="0" xfId="0" applyAlignment="1" applyBorder="1" applyFont="1">
      <alignment horizontal="center" readingOrder="0" shrinkToFit="0" vertical="center" wrapText="1"/>
    </xf>
    <xf borderId="22" fillId="8" fontId="3" numFmtId="0" xfId="0" applyAlignment="1" applyBorder="1" applyFont="1">
      <alignment horizontal="center" shrinkToFit="0" vertical="center" wrapText="1"/>
    </xf>
    <xf borderId="22" fillId="8" fontId="3" numFmtId="0" xfId="0" applyAlignment="1" applyBorder="1" applyFont="1">
      <alignment horizontal="center" readingOrder="0" shrinkToFit="0" vertical="center" wrapText="1"/>
    </xf>
    <xf borderId="22" fillId="8" fontId="3" numFmtId="164" xfId="0" applyAlignment="1" applyBorder="1" applyFont="1" applyNumberFormat="1">
      <alignment horizontal="center" readingOrder="0" shrinkToFit="0" vertical="center" wrapText="1"/>
    </xf>
    <xf borderId="23" fillId="8" fontId="3" numFmtId="0" xfId="0" applyAlignment="1" applyBorder="1" applyFont="1">
      <alignment horizontal="center" readingOrder="0" shrinkToFit="0" vertical="center" wrapText="1"/>
    </xf>
    <xf borderId="24" fillId="6" fontId="4" numFmtId="0" xfId="0" applyAlignment="1" applyBorder="1" applyFont="1">
      <alignment horizontal="center" readingOrder="0" shrinkToFit="0" vertical="center" wrapText="1"/>
    </xf>
    <xf borderId="15" fillId="5" fontId="4" numFmtId="164" xfId="0" applyAlignment="1" applyBorder="1" applyFont="1" applyNumberFormat="1">
      <alignment horizontal="center" readingOrder="0" shrinkToFit="0" vertical="center" wrapText="1"/>
    </xf>
    <xf borderId="16" fillId="3" fontId="8" numFmtId="0" xfId="0" applyAlignment="1" applyBorder="1" applyFont="1">
      <alignment horizontal="center" readingOrder="0" shrinkToFit="0" vertical="center" wrapText="1"/>
    </xf>
    <xf borderId="25" fillId="9" fontId="1" numFmtId="0" xfId="0" applyAlignment="1" applyBorder="1" applyFill="1" applyFont="1">
      <alignment horizontal="center" readingOrder="0" shrinkToFit="0" vertical="center" wrapText="1"/>
    </xf>
    <xf borderId="26" fillId="0" fontId="2" numFmtId="0" xfId="0" applyBorder="1" applyFont="1"/>
    <xf borderId="27" fillId="0" fontId="2" numFmtId="0" xfId="0" applyBorder="1" applyFont="1"/>
    <xf borderId="20" fillId="10" fontId="4" numFmtId="0" xfId="0" applyAlignment="1" applyBorder="1" applyFill="1" applyFont="1">
      <alignment horizontal="center" readingOrder="0" shrinkToFit="0" vertical="center" wrapText="1"/>
    </xf>
    <xf borderId="19" fillId="10" fontId="4" numFmtId="0" xfId="0" applyAlignment="1" applyBorder="1" applyFont="1">
      <alignment horizontal="center" readingOrder="0" shrinkToFit="0" vertical="center" wrapText="1"/>
    </xf>
    <xf borderId="28" fillId="11" fontId="4" numFmtId="0" xfId="0" applyAlignment="1" applyBorder="1" applyFill="1" applyFont="1">
      <alignment horizontal="center" readingOrder="0" shrinkToFit="0" vertical="center" wrapText="1"/>
    </xf>
    <xf borderId="29" fillId="0" fontId="2" numFmtId="0" xfId="0" applyBorder="1" applyFont="1"/>
    <xf borderId="30" fillId="0" fontId="2" numFmtId="0" xfId="0" applyBorder="1" applyFont="1"/>
    <xf borderId="28" fillId="12" fontId="4" numFmtId="0" xfId="0" applyAlignment="1" applyBorder="1" applyFill="1" applyFont="1">
      <alignment horizontal="center" readingOrder="0" shrinkToFit="0" vertical="center" wrapText="1"/>
    </xf>
    <xf borderId="28" fillId="13" fontId="4" numFmtId="0" xfId="0" applyAlignment="1" applyBorder="1" applyFill="1" applyFont="1">
      <alignment horizontal="center" readingOrder="0" shrinkToFit="0" vertical="center" wrapText="1"/>
    </xf>
    <xf borderId="28" fillId="14" fontId="4" numFmtId="0" xfId="0" applyAlignment="1" applyBorder="1" applyFill="1" applyFont="1">
      <alignment horizontal="center" readingOrder="0" shrinkToFit="0" vertical="center" wrapText="1"/>
    </xf>
    <xf borderId="28" fillId="15" fontId="4" numFmtId="0" xfId="0" applyAlignment="1" applyBorder="1" applyFill="1" applyFont="1">
      <alignment horizontal="center" readingOrder="0" shrinkToFit="0" vertical="center" wrapText="1"/>
    </xf>
    <xf borderId="28" fillId="16" fontId="4" numFmtId="0" xfId="0" applyAlignment="1" applyBorder="1" applyFill="1" applyFont="1">
      <alignment horizontal="center" readingOrder="0" shrinkToFit="0" vertical="center" wrapText="1"/>
    </xf>
    <xf borderId="31" fillId="5" fontId="4" numFmtId="0" xfId="0" applyAlignment="1" applyBorder="1" applyFont="1">
      <alignment horizontal="center" readingOrder="0" shrinkToFit="0" vertical="center" wrapText="1"/>
    </xf>
    <xf borderId="32" fillId="5" fontId="4" numFmtId="0" xfId="0" applyAlignment="1" applyBorder="1" applyFont="1">
      <alignment horizontal="center" readingOrder="0" shrinkToFit="0" vertical="center" wrapText="1"/>
    </xf>
    <xf borderId="8" fillId="0" fontId="2" numFmtId="0" xfId="0" applyBorder="1" applyFont="1"/>
    <xf borderId="33" fillId="0" fontId="2" numFmtId="0" xfId="0" applyBorder="1" applyFont="1"/>
    <xf borderId="9" fillId="11" fontId="9" numFmtId="0" xfId="0" applyAlignment="1" applyBorder="1" applyFont="1">
      <alignment horizontal="center" readingOrder="0" shrinkToFit="0" vertical="center" wrapText="1"/>
    </xf>
    <xf borderId="10" fillId="11" fontId="9" numFmtId="0" xfId="0" applyAlignment="1" applyBorder="1" applyFont="1">
      <alignment horizontal="center" readingOrder="0" shrinkToFit="0" vertical="center" wrapText="1"/>
    </xf>
    <xf borderId="34" fillId="11" fontId="4" numFmtId="0" xfId="0" applyAlignment="1" applyBorder="1" applyFont="1">
      <alignment horizontal="center" readingOrder="0" shrinkToFit="0" vertical="center" wrapText="1"/>
    </xf>
    <xf borderId="9" fillId="12" fontId="9" numFmtId="0" xfId="0" applyAlignment="1" applyBorder="1" applyFont="1">
      <alignment horizontal="center" readingOrder="0" shrinkToFit="0" vertical="center" wrapText="1"/>
    </xf>
    <xf borderId="10" fillId="12" fontId="9" numFmtId="0" xfId="0" applyAlignment="1" applyBorder="1" applyFont="1">
      <alignment horizontal="center" readingOrder="0" shrinkToFit="0" vertical="center" wrapText="1"/>
    </xf>
    <xf borderId="34" fillId="12" fontId="4" numFmtId="0" xfId="0" applyAlignment="1" applyBorder="1" applyFont="1">
      <alignment horizontal="center" readingOrder="0" shrinkToFit="0" vertical="center" wrapText="1"/>
    </xf>
    <xf borderId="9" fillId="13" fontId="9" numFmtId="0" xfId="0" applyAlignment="1" applyBorder="1" applyFont="1">
      <alignment horizontal="center" readingOrder="0" shrinkToFit="0" vertical="center" wrapText="1"/>
    </xf>
    <xf borderId="10" fillId="13" fontId="9" numFmtId="0" xfId="0" applyAlignment="1" applyBorder="1" applyFont="1">
      <alignment horizontal="center" readingOrder="0" shrinkToFit="0" vertical="center" wrapText="1"/>
    </xf>
    <xf borderId="34" fillId="13" fontId="4" numFmtId="0" xfId="0" applyAlignment="1" applyBorder="1" applyFont="1">
      <alignment horizontal="center" readingOrder="0" shrinkToFit="0" vertical="center" wrapText="1"/>
    </xf>
    <xf borderId="9" fillId="14" fontId="9" numFmtId="0" xfId="0" applyAlignment="1" applyBorder="1" applyFont="1">
      <alignment horizontal="center" readingOrder="0" shrinkToFit="0" vertical="center" wrapText="1"/>
    </xf>
    <xf borderId="10" fillId="14" fontId="9" numFmtId="0" xfId="0" applyAlignment="1" applyBorder="1" applyFont="1">
      <alignment horizontal="center" readingOrder="0" shrinkToFit="0" vertical="center" wrapText="1"/>
    </xf>
    <xf borderId="34" fillId="14" fontId="9" numFmtId="0" xfId="0" applyAlignment="1" applyBorder="1" applyFont="1">
      <alignment horizontal="center" readingOrder="0" shrinkToFit="0" vertical="center" wrapText="1"/>
    </xf>
    <xf borderId="9" fillId="15" fontId="9" numFmtId="0" xfId="0" applyAlignment="1" applyBorder="1" applyFont="1">
      <alignment horizontal="center" readingOrder="0" shrinkToFit="0" vertical="center" wrapText="1"/>
    </xf>
    <xf borderId="10" fillId="15" fontId="9" numFmtId="0" xfId="0" applyAlignment="1" applyBorder="1" applyFont="1">
      <alignment horizontal="center" readingOrder="0" shrinkToFit="0" vertical="center" wrapText="1"/>
    </xf>
    <xf borderId="34" fillId="15" fontId="9" numFmtId="0" xfId="0" applyAlignment="1" applyBorder="1" applyFont="1">
      <alignment horizontal="center" readingOrder="0" shrinkToFit="0" vertical="center" wrapText="1"/>
    </xf>
    <xf borderId="9" fillId="16" fontId="9" numFmtId="0" xfId="0" applyAlignment="1" applyBorder="1" applyFont="1">
      <alignment horizontal="center" readingOrder="0" shrinkToFit="0" vertical="center" wrapText="1"/>
    </xf>
    <xf borderId="10" fillId="16" fontId="9" numFmtId="0" xfId="0" applyAlignment="1" applyBorder="1" applyFont="1">
      <alignment horizontal="center" readingOrder="0" shrinkToFit="0" vertical="center" wrapText="1"/>
    </xf>
    <xf borderId="34" fillId="16" fontId="9" numFmtId="0" xfId="0" applyAlignment="1" applyBorder="1" applyFont="1">
      <alignment horizontal="center" readingOrder="0" shrinkToFit="0" vertical="center" wrapText="1"/>
    </xf>
    <xf borderId="7" fillId="0" fontId="2" numFmtId="0" xfId="0" applyBorder="1" applyFont="1"/>
    <xf borderId="35" fillId="0" fontId="2" numFmtId="0" xfId="0" applyBorder="1" applyFont="1"/>
    <xf borderId="10" fillId="5" fontId="4" numFmtId="0" xfId="0" applyAlignment="1" applyBorder="1" applyFont="1">
      <alignment horizontal="center" readingOrder="0" shrinkToFit="0" vertical="center" wrapText="1"/>
    </xf>
    <xf borderId="36" fillId="17" fontId="4" numFmtId="0" xfId="0" applyAlignment="1" applyBorder="1" applyFill="1" applyFont="1">
      <alignment horizontal="center" readingOrder="0" shrinkToFit="0" vertical="center" wrapText="1"/>
    </xf>
    <xf borderId="9" fillId="18" fontId="7" numFmtId="0" xfId="0" applyAlignment="1" applyBorder="1" applyFill="1" applyFont="1">
      <alignment horizontal="center" readingOrder="0" shrinkToFit="0" vertical="center" wrapText="1"/>
    </xf>
    <xf borderId="10" fillId="18" fontId="7" numFmtId="0" xfId="0" applyAlignment="1" applyBorder="1" applyFont="1">
      <alignment horizontal="center" readingOrder="0" shrinkToFit="0" vertical="center" wrapText="1"/>
    </xf>
    <xf borderId="10" fillId="18" fontId="7" numFmtId="164" xfId="0" applyAlignment="1" applyBorder="1" applyFont="1" applyNumberFormat="1">
      <alignment horizontal="center" readingOrder="0" shrinkToFit="0" vertical="center" wrapText="1"/>
    </xf>
    <xf borderId="34" fillId="18" fontId="10" numFmtId="164" xfId="0" applyAlignment="1" applyBorder="1" applyFont="1" applyNumberFormat="1">
      <alignment horizontal="center" shrinkToFit="0" vertical="center" wrapText="1"/>
    </xf>
    <xf borderId="9" fillId="19" fontId="7" numFmtId="0" xfId="0" applyAlignment="1" applyBorder="1" applyFill="1" applyFont="1">
      <alignment horizontal="center" readingOrder="0" shrinkToFit="0" vertical="center" wrapText="1"/>
    </xf>
    <xf borderId="10" fillId="19" fontId="7" numFmtId="0" xfId="0" applyAlignment="1" applyBorder="1" applyFont="1">
      <alignment horizontal="center" readingOrder="0" shrinkToFit="0" vertical="center" wrapText="1"/>
    </xf>
    <xf borderId="10" fillId="19" fontId="7" numFmtId="164" xfId="0" applyAlignment="1" applyBorder="1" applyFont="1" applyNumberFormat="1">
      <alignment horizontal="center" readingOrder="0" shrinkToFit="0" vertical="center" wrapText="1"/>
    </xf>
    <xf borderId="34" fillId="19" fontId="10" numFmtId="164" xfId="0" applyAlignment="1" applyBorder="1" applyFont="1" applyNumberFormat="1">
      <alignment horizontal="center" shrinkToFit="0" vertical="center" wrapText="1"/>
    </xf>
    <xf borderId="9" fillId="20" fontId="7" numFmtId="0" xfId="0" applyAlignment="1" applyBorder="1" applyFill="1" applyFont="1">
      <alignment horizontal="center" readingOrder="0" shrinkToFit="0" vertical="center" wrapText="1"/>
    </xf>
    <xf borderId="10" fillId="20" fontId="7" numFmtId="0" xfId="0" applyAlignment="1" applyBorder="1" applyFont="1">
      <alignment horizontal="center" readingOrder="0" shrinkToFit="0" vertical="center" wrapText="1"/>
    </xf>
    <xf borderId="10" fillId="20" fontId="7" numFmtId="164" xfId="0" applyAlignment="1" applyBorder="1" applyFont="1" applyNumberFormat="1">
      <alignment horizontal="center" readingOrder="0" shrinkToFit="0" vertical="center" wrapText="1"/>
    </xf>
    <xf borderId="34" fillId="20" fontId="10" numFmtId="164" xfId="0" applyAlignment="1" applyBorder="1" applyFont="1" applyNumberFormat="1">
      <alignment horizontal="center" shrinkToFit="0" vertical="center" wrapText="1"/>
    </xf>
    <xf borderId="9" fillId="21" fontId="7" numFmtId="0" xfId="0" applyAlignment="1" applyBorder="1" applyFill="1" applyFont="1">
      <alignment horizontal="center" readingOrder="0" shrinkToFit="0" vertical="center" wrapText="1"/>
    </xf>
    <xf borderId="10" fillId="21" fontId="7" numFmtId="0" xfId="0" applyAlignment="1" applyBorder="1" applyFont="1">
      <alignment horizontal="center" readingOrder="0" shrinkToFit="0" vertical="center" wrapText="1"/>
    </xf>
    <xf borderId="10" fillId="21" fontId="7" numFmtId="164" xfId="0" applyAlignment="1" applyBorder="1" applyFont="1" applyNumberFormat="1">
      <alignment horizontal="center" readingOrder="0" shrinkToFit="0" vertical="center" wrapText="1"/>
    </xf>
    <xf borderId="34" fillId="21" fontId="10" numFmtId="164" xfId="0" applyAlignment="1" applyBorder="1" applyFont="1" applyNumberFormat="1">
      <alignment horizontal="center" shrinkToFit="0" vertical="center" wrapText="1"/>
    </xf>
    <xf borderId="9" fillId="22" fontId="7" numFmtId="0" xfId="0" applyAlignment="1" applyBorder="1" applyFill="1" applyFont="1">
      <alignment horizontal="center" readingOrder="0" shrinkToFit="0" vertical="center" wrapText="1"/>
    </xf>
    <xf borderId="10" fillId="22" fontId="7" numFmtId="0" xfId="0" applyAlignment="1" applyBorder="1" applyFont="1">
      <alignment horizontal="center" readingOrder="0" shrinkToFit="0" vertical="center" wrapText="1"/>
    </xf>
    <xf borderId="10" fillId="22" fontId="7" numFmtId="164" xfId="0" applyAlignment="1" applyBorder="1" applyFont="1" applyNumberFormat="1">
      <alignment horizontal="center" readingOrder="0" shrinkToFit="0" vertical="center" wrapText="1"/>
    </xf>
    <xf borderId="34" fillId="22" fontId="10" numFmtId="164" xfId="0" applyAlignment="1" applyBorder="1" applyFont="1" applyNumberFormat="1">
      <alignment horizontal="center" shrinkToFit="0" vertical="center" wrapText="1"/>
    </xf>
    <xf borderId="9" fillId="23" fontId="7" numFmtId="0" xfId="0" applyAlignment="1" applyBorder="1" applyFill="1" applyFont="1">
      <alignment horizontal="center" readingOrder="0" shrinkToFit="0" vertical="center" wrapText="1"/>
    </xf>
    <xf borderId="10" fillId="23" fontId="7" numFmtId="0" xfId="0" applyAlignment="1" applyBorder="1" applyFont="1">
      <alignment horizontal="center" readingOrder="0" shrinkToFit="0" vertical="center" wrapText="1"/>
    </xf>
    <xf borderId="10" fillId="23" fontId="7" numFmtId="164" xfId="0" applyAlignment="1" applyBorder="1" applyFont="1" applyNumberFormat="1">
      <alignment horizontal="center" readingOrder="0" shrinkToFit="0" vertical="center" wrapText="1"/>
    </xf>
    <xf borderId="34" fillId="23" fontId="10" numFmtId="164" xfId="0" applyAlignment="1" applyBorder="1" applyFont="1" applyNumberFormat="1">
      <alignment horizontal="center" shrinkToFit="0" vertical="center" wrapText="1"/>
    </xf>
    <xf borderId="9" fillId="17" fontId="4" numFmtId="0" xfId="0" applyAlignment="1" applyBorder="1" applyFont="1">
      <alignment horizontal="center" readingOrder="0" shrinkToFit="0" vertical="center" wrapText="1"/>
    </xf>
    <xf borderId="34" fillId="17" fontId="4" numFmtId="164" xfId="0" applyAlignment="1" applyBorder="1" applyFont="1" applyNumberFormat="1">
      <alignment horizontal="center" shrinkToFit="0" vertical="center" wrapText="1"/>
    </xf>
    <xf borderId="12" fillId="5" fontId="4" numFmtId="0" xfId="0" applyAlignment="1" applyBorder="1" applyFont="1">
      <alignment horizontal="center" readingOrder="0" shrinkToFit="0" vertical="center" wrapText="1"/>
    </xf>
    <xf borderId="17" fillId="17" fontId="4" numFmtId="0" xfId="0" applyAlignment="1" applyBorder="1" applyFont="1">
      <alignment horizontal="center" readingOrder="0" shrinkToFit="0" vertical="center" wrapText="1"/>
    </xf>
    <xf borderId="11" fillId="18" fontId="7" numFmtId="0" xfId="0" applyAlignment="1" applyBorder="1" applyFont="1">
      <alignment horizontal="center" readingOrder="0" shrinkToFit="0" vertical="center" wrapText="1"/>
    </xf>
    <xf borderId="12" fillId="18" fontId="7" numFmtId="0" xfId="0" applyAlignment="1" applyBorder="1" applyFont="1">
      <alignment horizontal="center" readingOrder="0" shrinkToFit="0" vertical="center" wrapText="1"/>
    </xf>
    <xf borderId="12" fillId="18" fontId="7" numFmtId="164" xfId="0" applyAlignment="1" applyBorder="1" applyFont="1" applyNumberFormat="1">
      <alignment horizontal="center" readingOrder="0" shrinkToFit="0" vertical="center" wrapText="1"/>
    </xf>
    <xf borderId="37" fillId="18" fontId="10" numFmtId="164" xfId="0" applyAlignment="1" applyBorder="1" applyFont="1" applyNumberFormat="1">
      <alignment horizontal="center" shrinkToFit="0" vertical="center" wrapText="1"/>
    </xf>
    <xf borderId="11" fillId="19" fontId="7" numFmtId="0" xfId="0" applyAlignment="1" applyBorder="1" applyFont="1">
      <alignment horizontal="center" readingOrder="0" shrinkToFit="0" vertical="center" wrapText="1"/>
    </xf>
    <xf borderId="12" fillId="19" fontId="7" numFmtId="0" xfId="0" applyAlignment="1" applyBorder="1" applyFont="1">
      <alignment horizontal="center" readingOrder="0" shrinkToFit="0" vertical="center" wrapText="1"/>
    </xf>
    <xf borderId="12" fillId="19" fontId="7" numFmtId="164" xfId="0" applyAlignment="1" applyBorder="1" applyFont="1" applyNumberFormat="1">
      <alignment horizontal="center" readingOrder="0" shrinkToFit="0" vertical="center" wrapText="1"/>
    </xf>
    <xf borderId="37" fillId="19" fontId="10" numFmtId="164" xfId="0" applyAlignment="1" applyBorder="1" applyFont="1" applyNumberFormat="1">
      <alignment horizontal="center" shrinkToFit="0" vertical="center" wrapText="1"/>
    </xf>
    <xf borderId="11" fillId="20" fontId="7" numFmtId="0" xfId="0" applyAlignment="1" applyBorder="1" applyFont="1">
      <alignment horizontal="center" readingOrder="0" shrinkToFit="0" vertical="center" wrapText="1"/>
    </xf>
    <xf borderId="12" fillId="20" fontId="7" numFmtId="0" xfId="0" applyAlignment="1" applyBorder="1" applyFont="1">
      <alignment horizontal="center" readingOrder="0" shrinkToFit="0" vertical="center" wrapText="1"/>
    </xf>
    <xf borderId="12" fillId="20" fontId="7" numFmtId="164" xfId="0" applyAlignment="1" applyBorder="1" applyFont="1" applyNumberFormat="1">
      <alignment horizontal="center" readingOrder="0" shrinkToFit="0" vertical="center" wrapText="1"/>
    </xf>
    <xf borderId="37" fillId="20" fontId="10" numFmtId="164" xfId="0" applyAlignment="1" applyBorder="1" applyFont="1" applyNumberFormat="1">
      <alignment horizontal="center" shrinkToFit="0" vertical="center" wrapText="1"/>
    </xf>
    <xf borderId="11" fillId="21" fontId="7" numFmtId="0" xfId="0" applyAlignment="1" applyBorder="1" applyFont="1">
      <alignment horizontal="center" readingOrder="0" shrinkToFit="0" vertical="center" wrapText="1"/>
    </xf>
    <xf borderId="12" fillId="21" fontId="7" numFmtId="0" xfId="0" applyAlignment="1" applyBorder="1" applyFont="1">
      <alignment horizontal="center" readingOrder="0" shrinkToFit="0" vertical="center" wrapText="1"/>
    </xf>
    <xf borderId="12" fillId="21" fontId="7" numFmtId="164" xfId="0" applyAlignment="1" applyBorder="1" applyFont="1" applyNumberFormat="1">
      <alignment horizontal="center" readingOrder="0" shrinkToFit="0" vertical="center" wrapText="1"/>
    </xf>
    <xf borderId="37" fillId="21" fontId="10" numFmtId="164" xfId="0" applyAlignment="1" applyBorder="1" applyFont="1" applyNumberFormat="1">
      <alignment horizontal="center" shrinkToFit="0" vertical="center" wrapText="1"/>
    </xf>
    <xf borderId="11" fillId="22" fontId="7" numFmtId="0" xfId="0" applyAlignment="1" applyBorder="1" applyFont="1">
      <alignment horizontal="center" readingOrder="0" shrinkToFit="0" vertical="center" wrapText="1"/>
    </xf>
    <xf borderId="12" fillId="22" fontId="7" numFmtId="0" xfId="0" applyAlignment="1" applyBorder="1" applyFont="1">
      <alignment horizontal="center" readingOrder="0" shrinkToFit="0" vertical="center" wrapText="1"/>
    </xf>
    <xf borderId="12" fillId="22" fontId="7" numFmtId="164" xfId="0" applyAlignment="1" applyBorder="1" applyFont="1" applyNumberFormat="1">
      <alignment horizontal="center" readingOrder="0" shrinkToFit="0" vertical="center" wrapText="1"/>
    </xf>
    <xf borderId="37" fillId="22" fontId="10" numFmtId="164" xfId="0" applyAlignment="1" applyBorder="1" applyFont="1" applyNumberFormat="1">
      <alignment horizontal="center" shrinkToFit="0" vertical="center" wrapText="1"/>
    </xf>
    <xf borderId="11" fillId="23" fontId="7" numFmtId="0" xfId="0" applyAlignment="1" applyBorder="1" applyFont="1">
      <alignment horizontal="center" readingOrder="0" shrinkToFit="0" vertical="center" wrapText="1"/>
    </xf>
    <xf borderId="12" fillId="23" fontId="7" numFmtId="0" xfId="0" applyAlignment="1" applyBorder="1" applyFont="1">
      <alignment horizontal="center" readingOrder="0" shrinkToFit="0" vertical="center" wrapText="1"/>
    </xf>
    <xf borderId="12" fillId="23" fontId="7" numFmtId="164" xfId="0" applyAlignment="1" applyBorder="1" applyFont="1" applyNumberFormat="1">
      <alignment horizontal="center" readingOrder="0" shrinkToFit="0" vertical="center" wrapText="1"/>
    </xf>
    <xf borderId="37" fillId="23" fontId="10" numFmtId="164" xfId="0" applyAlignment="1" applyBorder="1" applyFont="1" applyNumberFormat="1">
      <alignment horizontal="center" shrinkToFit="0" vertical="center" wrapText="1"/>
    </xf>
    <xf borderId="11" fillId="17" fontId="4" numFmtId="0" xfId="0" applyAlignment="1" applyBorder="1" applyFont="1">
      <alignment horizontal="center" readingOrder="0" shrinkToFit="0" vertical="center" wrapText="1"/>
    </xf>
    <xf borderId="37" fillId="17" fontId="4" numFmtId="164" xfId="0" applyAlignment="1" applyBorder="1" applyFont="1" applyNumberFormat="1">
      <alignment horizontal="center" shrinkToFit="0" vertical="center" wrapText="1"/>
    </xf>
    <xf borderId="38" fillId="10" fontId="4" numFmtId="0" xfId="0" applyAlignment="1" applyBorder="1" applyFont="1">
      <alignment horizontal="center" readingOrder="0" vertical="center"/>
    </xf>
    <xf borderId="24" fillId="0" fontId="2" numFmtId="0" xfId="0" applyBorder="1" applyFont="1"/>
    <xf borderId="38" fillId="11" fontId="9" numFmtId="1" xfId="0" applyAlignment="1" applyBorder="1" applyFont="1" applyNumberFormat="1">
      <alignment horizontal="center" readingOrder="0" vertical="center"/>
    </xf>
    <xf borderId="14" fillId="11" fontId="9" numFmtId="1" xfId="0" applyAlignment="1" applyBorder="1" applyFont="1" applyNumberFormat="1">
      <alignment horizontal="center" readingOrder="0" vertical="center"/>
    </xf>
    <xf borderId="14" fillId="11" fontId="9" numFmtId="164" xfId="0" applyAlignment="1" applyBorder="1" applyFont="1" applyNumberFormat="1">
      <alignment horizontal="center" readingOrder="0" vertical="center"/>
    </xf>
    <xf borderId="15" fillId="11" fontId="4" numFmtId="164" xfId="0" applyAlignment="1" applyBorder="1" applyFont="1" applyNumberFormat="1">
      <alignment horizontal="center" readingOrder="0" vertical="center"/>
    </xf>
    <xf borderId="38" fillId="12" fontId="9" numFmtId="1" xfId="0" applyAlignment="1" applyBorder="1" applyFont="1" applyNumberFormat="1">
      <alignment horizontal="center" readingOrder="0" vertical="center"/>
    </xf>
    <xf borderId="14" fillId="12" fontId="9" numFmtId="1" xfId="0" applyAlignment="1" applyBorder="1" applyFont="1" applyNumberFormat="1">
      <alignment horizontal="center" readingOrder="0" vertical="center"/>
    </xf>
    <xf borderId="14" fillId="12" fontId="9" numFmtId="164" xfId="0" applyAlignment="1" applyBorder="1" applyFont="1" applyNumberFormat="1">
      <alignment horizontal="center" readingOrder="0" vertical="center"/>
    </xf>
    <xf borderId="15" fillId="12" fontId="4" numFmtId="164" xfId="0" applyAlignment="1" applyBorder="1" applyFont="1" applyNumberFormat="1">
      <alignment horizontal="center" readingOrder="0" vertical="center"/>
    </xf>
    <xf borderId="38" fillId="13" fontId="9" numFmtId="1" xfId="0" applyAlignment="1" applyBorder="1" applyFont="1" applyNumberFormat="1">
      <alignment horizontal="center" readingOrder="0" vertical="center"/>
    </xf>
    <xf borderId="14" fillId="13" fontId="9" numFmtId="1" xfId="0" applyAlignment="1" applyBorder="1" applyFont="1" applyNumberFormat="1">
      <alignment horizontal="center" readingOrder="0" vertical="center"/>
    </xf>
    <xf borderId="14" fillId="13" fontId="9" numFmtId="164" xfId="0" applyAlignment="1" applyBorder="1" applyFont="1" applyNumberFormat="1">
      <alignment horizontal="center" readingOrder="0" vertical="center"/>
    </xf>
    <xf borderId="15" fillId="13" fontId="4" numFmtId="164" xfId="0" applyAlignment="1" applyBorder="1" applyFont="1" applyNumberFormat="1">
      <alignment horizontal="center" readingOrder="0" vertical="center"/>
    </xf>
    <xf borderId="38" fillId="14" fontId="9" numFmtId="1" xfId="0" applyAlignment="1" applyBorder="1" applyFont="1" applyNumberFormat="1">
      <alignment horizontal="center" readingOrder="0" vertical="center"/>
    </xf>
    <xf borderId="14" fillId="14" fontId="9" numFmtId="1" xfId="0" applyAlignment="1" applyBorder="1" applyFont="1" applyNumberFormat="1">
      <alignment horizontal="center" readingOrder="0" vertical="center"/>
    </xf>
    <xf borderId="14" fillId="14" fontId="9" numFmtId="164" xfId="0" applyAlignment="1" applyBorder="1" applyFont="1" applyNumberFormat="1">
      <alignment horizontal="center" readingOrder="0" vertical="center"/>
    </xf>
    <xf borderId="15" fillId="14" fontId="4" numFmtId="164" xfId="0" applyAlignment="1" applyBorder="1" applyFont="1" applyNumberFormat="1">
      <alignment horizontal="center" readingOrder="0" vertical="center"/>
    </xf>
    <xf borderId="38" fillId="15" fontId="9" numFmtId="1" xfId="0" applyAlignment="1" applyBorder="1" applyFont="1" applyNumberFormat="1">
      <alignment horizontal="center" readingOrder="0" vertical="center"/>
    </xf>
    <xf borderId="14" fillId="15" fontId="9" numFmtId="1" xfId="0" applyAlignment="1" applyBorder="1" applyFont="1" applyNumberFormat="1">
      <alignment horizontal="center" readingOrder="0" vertical="center"/>
    </xf>
    <xf borderId="14" fillId="15" fontId="9" numFmtId="164" xfId="0" applyAlignment="1" applyBorder="1" applyFont="1" applyNumberFormat="1">
      <alignment horizontal="center" readingOrder="0" vertical="center"/>
    </xf>
    <xf borderId="15" fillId="15" fontId="4" numFmtId="164" xfId="0" applyAlignment="1" applyBorder="1" applyFont="1" applyNumberFormat="1">
      <alignment horizontal="center" readingOrder="0" vertical="center"/>
    </xf>
    <xf borderId="38" fillId="16" fontId="9" numFmtId="1" xfId="0" applyAlignment="1" applyBorder="1" applyFont="1" applyNumberFormat="1">
      <alignment horizontal="center" readingOrder="0" vertical="center"/>
    </xf>
    <xf borderId="14" fillId="16" fontId="9" numFmtId="1" xfId="0" applyAlignment="1" applyBorder="1" applyFont="1" applyNumberFormat="1">
      <alignment horizontal="center" readingOrder="0" vertical="center"/>
    </xf>
    <xf borderId="14" fillId="16" fontId="9" numFmtId="164" xfId="0" applyAlignment="1" applyBorder="1" applyFont="1" applyNumberFormat="1">
      <alignment horizontal="center" readingOrder="0" vertical="center"/>
    </xf>
    <xf borderId="15" fillId="16" fontId="4" numFmtId="164" xfId="0" applyAlignment="1" applyBorder="1" applyFont="1" applyNumberFormat="1">
      <alignment horizontal="center" readingOrder="0" vertical="center"/>
    </xf>
    <xf borderId="38" fillId="6" fontId="11" numFmtId="0" xfId="0" applyAlignment="1" applyBorder="1" applyFont="1">
      <alignment horizontal="center" vertical="center"/>
    </xf>
    <xf borderId="23" fillId="6" fontId="11" numFmtId="164" xfId="0" applyAlignment="1" applyBorder="1" applyFont="1" applyNumberFormat="1">
      <alignment horizontal="center" vertical="center"/>
    </xf>
    <xf borderId="0" fillId="0" fontId="12" numFmtId="0" xfId="0" applyAlignment="1" applyFont="1">
      <alignment horizontal="left" readingOrder="0" vertical="center"/>
    </xf>
    <xf borderId="0" fillId="0" fontId="13" numFmtId="0" xfId="0" applyAlignment="1" applyFont="1">
      <alignment horizontal="center" readingOrder="0" vertical="center"/>
    </xf>
    <xf borderId="0" fillId="3" fontId="13" numFmtId="0" xfId="0" applyAlignment="1" applyFont="1">
      <alignment horizontal="center" readingOrder="0" vertical="center"/>
    </xf>
    <xf borderId="0" fillId="3" fontId="13" numFmtId="0" xfId="0" applyAlignment="1" applyFont="1">
      <alignment horizontal="center" vertical="center"/>
    </xf>
    <xf borderId="0" fillId="3" fontId="13" numFmtId="9" xfId="0" applyAlignment="1" applyFont="1" applyNumberFormat="1">
      <alignment horizontal="center" readingOrder="0" vertical="center"/>
    </xf>
    <xf borderId="0" fillId="0" fontId="14" numFmtId="0" xfId="0" applyFont="1"/>
    <xf borderId="0" fillId="3" fontId="15" numFmtId="0" xfId="0" applyAlignment="1" applyFont="1">
      <alignment horizontal="center" readingOrder="0" vertical="center"/>
    </xf>
    <xf borderId="0" fillId="3" fontId="15" numFmtId="0" xfId="0" applyAlignment="1" applyFont="1">
      <alignment horizontal="center" vertical="center"/>
    </xf>
    <xf borderId="0" fillId="24" fontId="1" numFmtId="0" xfId="0" applyAlignment="1" applyFill="1" applyFont="1">
      <alignment horizontal="center" readingOrder="0" shrinkToFit="0" vertical="center" wrapText="1"/>
    </xf>
    <xf borderId="0" fillId="0" fontId="16" numFmtId="0" xfId="0" applyAlignment="1" applyFont="1">
      <alignment horizontal="center" shrinkToFit="0" vertical="center" wrapText="1"/>
    </xf>
    <xf borderId="0" fillId="0" fontId="17" numFmtId="0" xfId="0" applyAlignment="1" applyFont="1">
      <alignment horizontal="center" readingOrder="0" shrinkToFit="0" vertical="center" wrapText="1"/>
    </xf>
    <xf borderId="0" fillId="0" fontId="18" numFmtId="0" xfId="0" applyAlignment="1" applyFont="1">
      <alignment horizontal="center" readingOrder="0" shrinkToFit="0" vertical="center" wrapText="1"/>
    </xf>
    <xf borderId="0" fillId="0" fontId="19" numFmtId="0" xfId="0" applyAlignment="1" applyFont="1">
      <alignment horizontal="left" readingOrder="0" shrinkToFit="0" vertical="center" wrapText="1"/>
    </xf>
    <xf borderId="0" fillId="3" fontId="8" numFmtId="0" xfId="0" applyAlignment="1" applyFont="1">
      <alignment horizontal="left" readingOrder="0" shrinkToFit="0" vertical="center" wrapText="1"/>
    </xf>
    <xf borderId="0" fillId="3" fontId="20" numFmtId="0" xfId="0" applyAlignment="1" applyFont="1">
      <alignment horizontal="left" readingOrder="0" shrinkToFit="0" vertical="center" wrapText="1"/>
    </xf>
    <xf borderId="0" fillId="3" fontId="4" numFmtId="0" xfId="0" applyAlignment="1" applyFont="1">
      <alignment horizontal="center" readingOrder="0" shrinkToFit="0" vertical="center" wrapText="1"/>
    </xf>
    <xf borderId="0" fillId="2" fontId="4" numFmtId="0" xfId="0" applyAlignment="1" applyFont="1">
      <alignment horizontal="center" readingOrder="0" shrinkToFit="0" vertical="center" wrapText="1"/>
    </xf>
    <xf borderId="0" fillId="2" fontId="4" numFmtId="0" xfId="0" applyAlignment="1" applyFont="1">
      <alignment horizontal="center" readingOrder="0" shrinkToFit="0" wrapText="1"/>
    </xf>
    <xf borderId="0" fillId="0" fontId="21" numFmtId="0" xfId="0" applyAlignment="1" applyFont="1">
      <alignment readingOrder="0"/>
    </xf>
    <xf borderId="0" fillId="0" fontId="21" numFmtId="0" xfId="0" applyAlignment="1" applyFont="1">
      <alignment shrinkToFit="0" wrapText="1"/>
    </xf>
    <xf borderId="0" fillId="0" fontId="16" numFmtId="3" xfId="0" applyAlignment="1" applyFont="1" applyNumberFormat="1">
      <alignment horizontal="center" readingOrder="0"/>
    </xf>
    <xf borderId="0" fillId="0" fontId="16" numFmtId="165" xfId="0" applyAlignment="1" applyFont="1" applyNumberFormat="1">
      <alignment horizontal="center" readingOrder="0" shrinkToFit="0" vertical="center" wrapText="1"/>
    </xf>
    <xf borderId="0" fillId="0" fontId="16" numFmtId="0" xfId="0" applyAlignment="1" applyFont="1">
      <alignment horizontal="left" readingOrder="0" shrinkToFit="0" vertical="center" wrapText="1"/>
    </xf>
    <xf borderId="0" fillId="0" fontId="16" numFmtId="0" xfId="0" applyAlignment="1" applyFont="1">
      <alignment horizontal="center"/>
    </xf>
    <xf borderId="0" fillId="3" fontId="4" numFmtId="0" xfId="0" applyAlignment="1" applyFont="1">
      <alignment horizontal="center" readingOrder="0" vertical="center"/>
    </xf>
    <xf borderId="0" fillId="2" fontId="4" numFmtId="0" xfId="0" applyAlignment="1" applyFont="1">
      <alignment horizontal="center" readingOrder="0" vertical="center"/>
    </xf>
    <xf borderId="12" fillId="3" fontId="3" numFmtId="0" xfId="0" applyAlignment="1" applyBorder="1" applyFont="1">
      <alignment horizontal="left"/>
    </xf>
    <xf borderId="17" fillId="0" fontId="16" numFmtId="0" xfId="0" applyAlignment="1" applyBorder="1" applyFont="1">
      <alignment horizontal="left" shrinkToFit="0" vertical="center" wrapText="1"/>
    </xf>
    <xf borderId="12" fillId="0" fontId="16" numFmtId="0" xfId="0" applyAlignment="1" applyBorder="1" applyFont="1">
      <alignment horizontal="center" shrinkToFit="0" vertical="center" wrapText="1"/>
    </xf>
    <xf borderId="12" fillId="0" fontId="16" numFmtId="164" xfId="0" applyAlignment="1" applyBorder="1" applyFont="1" applyNumberFormat="1">
      <alignment horizontal="right" shrinkToFit="0" vertical="center" wrapText="1"/>
    </xf>
    <xf borderId="12" fillId="0" fontId="16" numFmtId="164" xfId="0" applyAlignment="1" applyBorder="1" applyFont="1" applyNumberFormat="1">
      <alignment horizontal="right" shrinkToFit="0" vertical="center" wrapText="1"/>
    </xf>
    <xf borderId="20" fillId="8" fontId="3" numFmtId="0" xfId="0" applyAlignment="1" applyBorder="1" applyFont="1">
      <alignment horizontal="left"/>
    </xf>
    <xf borderId="19" fillId="8" fontId="16" numFmtId="0" xfId="0" applyAlignment="1" applyBorder="1" applyFont="1">
      <alignment horizontal="left" shrinkToFit="0" vertical="center" wrapText="1"/>
    </xf>
    <xf borderId="18" fillId="0" fontId="2" numFmtId="0" xfId="0" applyBorder="1" applyFont="1"/>
    <xf borderId="20" fillId="8" fontId="16" numFmtId="0" xfId="0" applyAlignment="1" applyBorder="1" applyFont="1">
      <alignment horizontal="center" shrinkToFit="0" vertical="center" wrapText="1"/>
    </xf>
    <xf borderId="20" fillId="8" fontId="16" numFmtId="164" xfId="0" applyAlignment="1" applyBorder="1" applyFont="1" applyNumberFormat="1">
      <alignment horizontal="right" shrinkToFit="0" vertical="center" wrapText="1"/>
    </xf>
    <xf borderId="20" fillId="8" fontId="16" numFmtId="164" xfId="0" applyAlignment="1" applyBorder="1" applyFont="1" applyNumberFormat="1">
      <alignment horizontal="right" shrinkToFit="0" vertical="center" wrapText="1"/>
    </xf>
    <xf borderId="20" fillId="3" fontId="3" numFmtId="0" xfId="0" applyAlignment="1" applyBorder="1" applyFont="1">
      <alignment horizontal="left"/>
    </xf>
    <xf borderId="19" fillId="3" fontId="16" numFmtId="0" xfId="0" applyAlignment="1" applyBorder="1" applyFont="1">
      <alignment horizontal="left" shrinkToFit="0" vertical="center" wrapText="1"/>
    </xf>
    <xf borderId="20" fillId="0" fontId="16" numFmtId="0" xfId="0" applyAlignment="1" applyBorder="1" applyFont="1">
      <alignment horizontal="center" shrinkToFit="0" vertical="center" wrapText="1"/>
    </xf>
    <xf borderId="20" fillId="0" fontId="16" numFmtId="164" xfId="0" applyAlignment="1" applyBorder="1" applyFont="1" applyNumberFormat="1">
      <alignment horizontal="right" shrinkToFit="0" vertical="center" wrapText="1"/>
    </xf>
    <xf borderId="20" fillId="0" fontId="16" numFmtId="164" xfId="0" applyAlignment="1" applyBorder="1" applyFont="1" applyNumberFormat="1">
      <alignment horizontal="right" shrinkToFit="0" vertical="center" wrapText="1"/>
    </xf>
    <xf borderId="8" fillId="8" fontId="3" numFmtId="0" xfId="0" applyAlignment="1" applyBorder="1" applyFont="1">
      <alignment horizontal="left"/>
    </xf>
    <xf borderId="33" fillId="8" fontId="16" numFmtId="0" xfId="0" applyAlignment="1" applyBorder="1" applyFont="1">
      <alignment horizontal="left" shrinkToFit="0" vertical="center" wrapText="1"/>
    </xf>
    <xf borderId="8" fillId="8" fontId="16" numFmtId="0" xfId="0" applyAlignment="1" applyBorder="1" applyFont="1">
      <alignment horizontal="center" shrinkToFit="0" vertical="center" wrapText="1"/>
    </xf>
    <xf borderId="0" fillId="4" fontId="1" numFmtId="0" xfId="0" applyAlignment="1" applyFont="1">
      <alignment horizontal="center" readingOrder="0" shrinkToFit="0" vertical="center" wrapText="1"/>
    </xf>
    <xf borderId="31" fillId="0" fontId="21" numFmtId="0" xfId="0" applyAlignment="1" applyBorder="1" applyFont="1">
      <alignment horizontal="right" readingOrder="0" shrinkToFit="0" vertical="center" wrapText="1"/>
    </xf>
    <xf borderId="39" fillId="0" fontId="16" numFmtId="164" xfId="0" applyAlignment="1" applyBorder="1" applyFont="1" applyNumberFormat="1">
      <alignment horizontal="right" shrinkToFit="0" vertical="center" wrapText="1"/>
    </xf>
    <xf borderId="40" fillId="0" fontId="21" numFmtId="0" xfId="0" applyAlignment="1" applyBorder="1" applyFont="1">
      <alignment horizontal="right" readingOrder="0" shrinkToFit="0" vertical="center" wrapText="1"/>
    </xf>
    <xf borderId="41" fillId="0" fontId="16" numFmtId="164" xfId="0" applyAlignment="1" applyBorder="1" applyFont="1" applyNumberFormat="1">
      <alignment horizontal="right" readingOrder="0" shrinkToFit="0" vertical="center" wrapText="1"/>
    </xf>
    <xf borderId="42" fillId="0" fontId="21" numFmtId="0" xfId="0" applyAlignment="1" applyBorder="1" applyFont="1">
      <alignment horizontal="right" readingOrder="0" shrinkToFit="0" vertical="center" wrapText="1"/>
    </xf>
    <xf borderId="43" fillId="2" fontId="4" numFmtId="0" xfId="0" applyAlignment="1" applyBorder="1" applyFont="1">
      <alignment horizontal="right" readingOrder="0" shrinkToFit="0" vertical="center" wrapText="1"/>
    </xf>
    <xf borderId="23" fillId="0" fontId="21" numFmtId="164" xfId="0" applyBorder="1" applyFont="1" applyNumberFormat="1"/>
    <xf borderId="0" fillId="0" fontId="21" numFmtId="0" xfId="0" applyAlignment="1" applyFont="1">
      <alignment horizontal="center" readingOrder="0" shrinkToFit="0" vertical="center" wrapText="1"/>
    </xf>
    <xf borderId="0" fillId="0" fontId="22" numFmtId="0" xfId="0" applyAlignment="1" applyFont="1">
      <alignment horizontal="center" readingOrder="0" shrinkToFit="0" vertical="center" wrapText="1"/>
    </xf>
    <xf borderId="0" fillId="25" fontId="1" numFmtId="0" xfId="0" applyAlignment="1" applyFill="1" applyFont="1">
      <alignment horizontal="center" readingOrder="0" shrinkToFit="0" vertical="center" wrapText="1"/>
    </xf>
    <xf borderId="0" fillId="0" fontId="16" numFmtId="0" xfId="0" applyAlignment="1" applyFont="1">
      <alignment vertical="center"/>
    </xf>
    <xf borderId="0" fillId="12" fontId="23" numFmtId="0" xfId="0" applyAlignment="1" applyFont="1">
      <alignment readingOrder="0" vertical="center"/>
    </xf>
    <xf borderId="0" fillId="0" fontId="23" numFmtId="0" xfId="0" applyAlignment="1" applyFont="1">
      <alignment readingOrder="0" vertical="center"/>
    </xf>
    <xf borderId="0" fillId="26" fontId="4" numFmtId="0" xfId="0" applyAlignment="1" applyFill="1" applyFont="1">
      <alignment horizontal="center" readingOrder="0" vertical="center"/>
    </xf>
    <xf borderId="0" fillId="0" fontId="4" numFmtId="0" xfId="0" applyAlignment="1" applyFont="1">
      <alignment horizontal="center" readingOrder="0" vertical="center"/>
    </xf>
    <xf borderId="10" fillId="26" fontId="4" numFmtId="0" xfId="0" applyAlignment="1" applyBorder="1" applyFont="1">
      <alignment horizontal="center" readingOrder="0" vertical="center"/>
    </xf>
    <xf borderId="10" fillId="2" fontId="4" numFmtId="0" xfId="0" applyAlignment="1" applyBorder="1" applyFont="1">
      <alignment horizontal="center" readingOrder="0" vertical="center"/>
    </xf>
    <xf borderId="10" fillId="9" fontId="4" numFmtId="0" xfId="0" applyAlignment="1" applyBorder="1" applyFont="1">
      <alignment horizontal="center" readingOrder="0" vertical="center"/>
    </xf>
    <xf borderId="10" fillId="24" fontId="4" numFmtId="0" xfId="0" applyAlignment="1" applyBorder="1" applyFont="1">
      <alignment horizontal="center" readingOrder="0" vertical="center"/>
    </xf>
    <xf borderId="10" fillId="25" fontId="4" numFmtId="0" xfId="0" applyAlignment="1" applyBorder="1" applyFont="1">
      <alignment horizontal="center" readingOrder="0" vertical="center"/>
    </xf>
    <xf borderId="10" fillId="27" fontId="4" numFmtId="0" xfId="0" applyAlignment="1" applyBorder="1" applyFill="1" applyFont="1">
      <alignment horizontal="center" readingOrder="0" vertical="center"/>
    </xf>
    <xf borderId="10" fillId="28" fontId="4" numFmtId="0" xfId="0" applyAlignment="1" applyBorder="1" applyFill="1" applyFont="1">
      <alignment horizontal="center" readingOrder="0" vertical="center"/>
    </xf>
    <xf borderId="10" fillId="29" fontId="4" numFmtId="0" xfId="0" applyAlignment="1" applyBorder="1" applyFill="1" applyFont="1">
      <alignment horizontal="center" readingOrder="0" vertical="center"/>
    </xf>
    <xf borderId="10" fillId="30" fontId="4" numFmtId="0" xfId="0" applyAlignment="1" applyBorder="1" applyFill="1" applyFont="1">
      <alignment horizontal="center" readingOrder="0" vertical="center"/>
    </xf>
    <xf borderId="36" fillId="6" fontId="4" numFmtId="0" xfId="0" applyAlignment="1" applyBorder="1" applyFont="1">
      <alignment horizontal="center" readingOrder="0" vertical="center"/>
    </xf>
    <xf borderId="10" fillId="11" fontId="4" numFmtId="0" xfId="0" applyAlignment="1" applyBorder="1" applyFont="1">
      <alignment horizontal="center" readingOrder="0" vertical="center"/>
    </xf>
    <xf borderId="10" fillId="3" fontId="16" numFmtId="164" xfId="0" applyAlignment="1" applyBorder="1" applyFont="1" applyNumberFormat="1">
      <alignment horizontal="center" vertical="center"/>
    </xf>
    <xf borderId="10" fillId="12" fontId="4" numFmtId="0" xfId="0" applyAlignment="1" applyBorder="1" applyFont="1">
      <alignment horizontal="center" readingOrder="0" vertical="center"/>
    </xf>
    <xf borderId="10" fillId="13" fontId="4" numFmtId="0" xfId="0" applyAlignment="1" applyBorder="1" applyFont="1">
      <alignment horizontal="center" readingOrder="0" vertical="center"/>
    </xf>
    <xf borderId="10" fillId="14" fontId="4" numFmtId="0" xfId="0" applyAlignment="1" applyBorder="1" applyFont="1">
      <alignment horizontal="center" readingOrder="0" vertical="center"/>
    </xf>
    <xf borderId="10" fillId="15" fontId="4" numFmtId="0" xfId="0" applyAlignment="1" applyBorder="1" applyFont="1">
      <alignment horizontal="center" readingOrder="0" vertical="center"/>
    </xf>
    <xf borderId="10" fillId="16" fontId="4" numFmtId="0" xfId="0" applyAlignment="1" applyBorder="1" applyFont="1">
      <alignment horizontal="center" readingOrder="0" vertical="center"/>
    </xf>
    <xf borderId="0" fillId="0" fontId="24" numFmtId="0" xfId="0" applyAlignment="1" applyFont="1">
      <alignment readingOrder="0" vertical="top"/>
    </xf>
    <xf borderId="0" fillId="0" fontId="16" numFmtId="0" xfId="0" applyAlignment="1" applyFont="1">
      <alignment readingOrder="0" shrinkToFit="0" vertical="top" wrapText="1"/>
    </xf>
    <xf borderId="0" fillId="3" fontId="16" numFmtId="0" xfId="0" applyAlignment="1" applyFont="1">
      <alignment vertical="center"/>
    </xf>
    <xf borderId="10" fillId="26" fontId="21" numFmtId="0" xfId="0" applyAlignment="1" applyBorder="1" applyFont="1">
      <alignment horizontal="center" readingOrder="0" vertical="center"/>
    </xf>
    <xf borderId="10" fillId="6" fontId="4" numFmtId="0" xfId="0" applyAlignment="1" applyBorder="1" applyFont="1">
      <alignment horizontal="center" readingOrder="0" vertical="center"/>
    </xf>
    <xf borderId="10" fillId="31" fontId="4" numFmtId="0" xfId="0" applyAlignment="1" applyBorder="1" applyFill="1" applyFont="1">
      <alignment horizontal="center" readingOrder="0" vertical="center"/>
    </xf>
    <xf borderId="10" fillId="32" fontId="4" numFmtId="0" xfId="0" applyAlignment="1" applyBorder="1" applyFill="1" applyFont="1">
      <alignment horizontal="center" readingOrder="0" vertical="center"/>
    </xf>
    <xf borderId="10" fillId="33" fontId="4" numFmtId="0" xfId="0" applyAlignment="1" applyBorder="1" applyFill="1" applyFont="1">
      <alignment horizontal="center" readingOrder="0" vertical="center"/>
    </xf>
    <xf borderId="10" fillId="4" fontId="4" numFmtId="0" xfId="0" applyAlignment="1" applyBorder="1" applyFont="1">
      <alignment horizontal="center" readingOrder="0" vertical="center"/>
    </xf>
    <xf borderId="10" fillId="10" fontId="4" numFmtId="0" xfId="0" applyAlignment="1" applyBorder="1" applyFont="1">
      <alignment horizontal="center" readingOrder="0" vertical="center"/>
    </xf>
    <xf borderId="10" fillId="34" fontId="4" numFmtId="0" xfId="0" applyAlignment="1" applyBorder="1" applyFill="1" applyFont="1">
      <alignment horizontal="center" readingOrder="0" vertical="center"/>
    </xf>
    <xf borderId="10" fillId="35" fontId="4" numFmtId="0" xfId="0" applyAlignment="1" applyBorder="1" applyFill="1" applyFont="1">
      <alignment horizontal="center" readingOrder="0" vertical="center"/>
    </xf>
    <xf borderId="10" fillId="36" fontId="4" numFmtId="0" xfId="0" applyAlignment="1" applyBorder="1" applyFill="1" applyFont="1">
      <alignment horizontal="center" readingOrder="0" vertical="center"/>
    </xf>
    <xf borderId="10" fillId="5" fontId="4" numFmtId="0" xfId="0" applyAlignment="1" applyBorder="1" applyFont="1">
      <alignment horizontal="center" readingOrder="0" vertical="center"/>
    </xf>
    <xf borderId="10" fillId="37" fontId="4" numFmtId="0" xfId="0" applyAlignment="1" applyBorder="1" applyFill="1" applyFont="1">
      <alignment horizontal="center" readingOrder="0" vertical="center"/>
    </xf>
    <xf borderId="10" fillId="0" fontId="3" numFmtId="0" xfId="0" applyAlignment="1" applyBorder="1" applyFont="1">
      <alignment horizontal="center" readingOrder="0" vertical="center"/>
    </xf>
    <xf borderId="12" fillId="16" fontId="4" numFmtId="0" xfId="0" applyAlignment="1" applyBorder="1" applyFont="1">
      <alignment horizontal="center" readingOrder="0" vertical="center"/>
    </xf>
    <xf borderId="12" fillId="0" fontId="3" numFmtId="0" xfId="0" applyAlignment="1" applyBorder="1" applyFont="1">
      <alignment horizontal="center" readingOrder="0" vertical="center"/>
    </xf>
    <xf borderId="21" fillId="0" fontId="16" numFmtId="0" xfId="0" applyAlignment="1" applyBorder="1" applyFont="1">
      <alignment horizontal="center" readingOrder="0" vertical="center"/>
    </xf>
    <xf borderId="36" fillId="5" fontId="4" numFmtId="0" xfId="0" applyAlignment="1" applyBorder="1" applyFont="1">
      <alignment horizontal="center" readingOrder="0" vertical="center"/>
    </xf>
    <xf borderId="10" fillId="0" fontId="16" numFmtId="0" xfId="0" applyAlignment="1" applyBorder="1" applyFont="1">
      <alignment horizontal="center" readingOrder="0" vertical="center"/>
    </xf>
    <xf borderId="0" fillId="5" fontId="4" numFmtId="0" xfId="0" applyAlignment="1" applyFont="1">
      <alignment horizontal="center" readingOrder="0" vertical="center"/>
    </xf>
    <xf borderId="12" fillId="0" fontId="16" numFmtId="164" xfId="0" applyAlignment="1" applyBorder="1" applyFont="1" applyNumberFormat="1">
      <alignment horizontal="center" readingOrder="0" vertical="center"/>
    </xf>
    <xf borderId="21" fillId="6" fontId="4" numFmtId="0" xfId="0" applyAlignment="1" applyBorder="1" applyFont="1">
      <alignment horizontal="center" readingOrder="0" vertical="center"/>
    </xf>
    <xf borderId="21" fillId="0" fontId="16" numFmtId="164" xfId="0" applyAlignment="1" applyBorder="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1" sz="2400">
                <a:solidFill>
                  <a:srgbClr val="757575"/>
                </a:solidFill>
                <a:latin typeface="Roboto"/>
              </a:defRPr>
            </a:pPr>
            <a:r>
              <a:rPr b="1" i="1" sz="2400">
                <a:solidFill>
                  <a:srgbClr val="757575"/>
                </a:solidFill>
                <a:latin typeface="Roboto"/>
              </a:rPr>
              <a:t>Graph #1 - Total Spending Per Trainer Across Each Purchase</a:t>
            </a:r>
          </a:p>
        </c:rich>
      </c:tx>
      <c:overlay val="0"/>
    </c:title>
    <c:plotArea>
      <c:layout/>
      <c:lineChart>
        <c:ser>
          <c:idx val="0"/>
          <c:order val="0"/>
          <c:tx>
            <c:strRef>
              <c:f>Graphs!$B$5</c:f>
            </c:strRef>
          </c:tx>
          <c:spPr>
            <a:ln cmpd="sng" w="19050">
              <a:solidFill>
                <a:srgbClr val="3D85C6">
                  <a:alpha val="100000"/>
                </a:srgbClr>
              </a:solidFill>
              <a:prstDash val="solid"/>
            </a:ln>
          </c:spPr>
          <c:marker>
            <c:symbol val="none"/>
          </c:marker>
          <c:cat>
            <c:strRef>
              <c:f>Graphs!$A$6:$A$11</c:f>
            </c:strRef>
          </c:cat>
          <c:val>
            <c:numRef>
              <c:f>Graphs!$B$6:$B$11</c:f>
              <c:numCache/>
            </c:numRef>
          </c:val>
          <c:smooth val="1"/>
        </c:ser>
        <c:ser>
          <c:idx val="1"/>
          <c:order val="1"/>
          <c:tx>
            <c:strRef>
              <c:f>Graphs!$C$5</c:f>
            </c:strRef>
          </c:tx>
          <c:spPr>
            <a:ln cmpd="sng" w="19050">
              <a:solidFill>
                <a:srgbClr val="CC0000">
                  <a:alpha val="100000"/>
                </a:srgbClr>
              </a:solidFill>
              <a:prstDash val="solid"/>
            </a:ln>
          </c:spPr>
          <c:marker>
            <c:symbol val="none"/>
          </c:marker>
          <c:cat>
            <c:strRef>
              <c:f>Graphs!$A$6:$A$11</c:f>
            </c:strRef>
          </c:cat>
          <c:val>
            <c:numRef>
              <c:f>Graphs!$C$6:$C$11</c:f>
              <c:numCache/>
            </c:numRef>
          </c:val>
          <c:smooth val="1"/>
        </c:ser>
        <c:ser>
          <c:idx val="2"/>
          <c:order val="2"/>
          <c:tx>
            <c:strRef>
              <c:f>Graphs!$D$5</c:f>
            </c:strRef>
          </c:tx>
          <c:spPr>
            <a:ln cmpd="sng" w="19050">
              <a:solidFill>
                <a:srgbClr val="6AA84F">
                  <a:alpha val="100000"/>
                </a:srgbClr>
              </a:solidFill>
              <a:prstDash val="solid"/>
            </a:ln>
          </c:spPr>
          <c:marker>
            <c:symbol val="none"/>
          </c:marker>
          <c:cat>
            <c:strRef>
              <c:f>Graphs!$A$6:$A$11</c:f>
            </c:strRef>
          </c:cat>
          <c:val>
            <c:numRef>
              <c:f>Graphs!$D$6:$D$11</c:f>
              <c:numCache/>
            </c:numRef>
          </c:val>
          <c:smooth val="1"/>
        </c:ser>
        <c:ser>
          <c:idx val="3"/>
          <c:order val="3"/>
          <c:tx>
            <c:strRef>
              <c:f>Graphs!$E$5</c:f>
            </c:strRef>
          </c:tx>
          <c:spPr>
            <a:ln cmpd="sng" w="19050">
              <a:solidFill>
                <a:srgbClr val="F1C232">
                  <a:alpha val="100000"/>
                </a:srgbClr>
              </a:solidFill>
            </a:ln>
          </c:spPr>
          <c:marker>
            <c:symbol val="none"/>
          </c:marker>
          <c:cat>
            <c:strRef>
              <c:f>Graphs!$A$6:$A$11</c:f>
            </c:strRef>
          </c:cat>
          <c:val>
            <c:numRef>
              <c:f>Graphs!$E$6:$E$11</c:f>
              <c:numCache/>
            </c:numRef>
          </c:val>
          <c:smooth val="1"/>
        </c:ser>
        <c:ser>
          <c:idx val="4"/>
          <c:order val="4"/>
          <c:tx>
            <c:strRef>
              <c:f>Graphs!$F$5</c:f>
            </c:strRef>
          </c:tx>
          <c:spPr>
            <a:ln cmpd="sng" w="19050">
              <a:solidFill>
                <a:srgbClr val="FF6D01"/>
              </a:solidFill>
            </a:ln>
          </c:spPr>
          <c:marker>
            <c:symbol val="none"/>
          </c:marker>
          <c:cat>
            <c:strRef>
              <c:f>Graphs!$A$6:$A$11</c:f>
            </c:strRef>
          </c:cat>
          <c:val>
            <c:numRef>
              <c:f>Graphs!$F$6:$F$11</c:f>
              <c:numCache/>
            </c:numRef>
          </c:val>
          <c:smooth val="1"/>
        </c:ser>
        <c:ser>
          <c:idx val="5"/>
          <c:order val="5"/>
          <c:tx>
            <c:strRef>
              <c:f>Graphs!$G$5</c:f>
            </c:strRef>
          </c:tx>
          <c:spPr>
            <a:ln cmpd="sng" w="19050">
              <a:solidFill>
                <a:srgbClr val="46BDC6"/>
              </a:solidFill>
            </a:ln>
          </c:spPr>
          <c:marker>
            <c:symbol val="none"/>
          </c:marker>
          <c:cat>
            <c:strRef>
              <c:f>Graphs!$A$6:$A$11</c:f>
            </c:strRef>
          </c:cat>
          <c:val>
            <c:numRef>
              <c:f>Graphs!$G$6:$G$11</c:f>
              <c:numCache/>
            </c:numRef>
          </c:val>
          <c:smooth val="1"/>
        </c:ser>
        <c:ser>
          <c:idx val="6"/>
          <c:order val="6"/>
          <c:tx>
            <c:strRef>
              <c:f>Graphs!$H$5</c:f>
            </c:strRef>
          </c:tx>
          <c:spPr>
            <a:ln cmpd="sng" w="19050">
              <a:solidFill>
                <a:srgbClr val="674EA7">
                  <a:alpha val="100000"/>
                </a:srgbClr>
              </a:solidFill>
            </a:ln>
          </c:spPr>
          <c:marker>
            <c:symbol val="none"/>
          </c:marker>
          <c:cat>
            <c:strRef>
              <c:f>Graphs!$A$6:$A$11</c:f>
            </c:strRef>
          </c:cat>
          <c:val>
            <c:numRef>
              <c:f>Graphs!$H$6:$H$11</c:f>
              <c:numCache/>
            </c:numRef>
          </c:val>
          <c:smooth val="1"/>
        </c:ser>
        <c:ser>
          <c:idx val="7"/>
          <c:order val="7"/>
          <c:tx>
            <c:strRef>
              <c:f>Graphs!$I$5</c:f>
            </c:strRef>
          </c:tx>
          <c:spPr>
            <a:ln cmpd="sng" w="19050">
              <a:solidFill>
                <a:srgbClr val="660000">
                  <a:alpha val="100000"/>
                </a:srgbClr>
              </a:solidFill>
            </a:ln>
          </c:spPr>
          <c:marker>
            <c:symbol val="none"/>
          </c:marker>
          <c:cat>
            <c:strRef>
              <c:f>Graphs!$A$6:$A$11</c:f>
            </c:strRef>
          </c:cat>
          <c:val>
            <c:numRef>
              <c:f>Graphs!$I$6:$I$11</c:f>
              <c:numCache/>
            </c:numRef>
          </c:val>
          <c:smooth val="1"/>
        </c:ser>
        <c:ser>
          <c:idx val="8"/>
          <c:order val="8"/>
          <c:tx>
            <c:strRef>
              <c:f>Graphs!$J$5</c:f>
            </c:strRef>
          </c:tx>
          <c:spPr>
            <a:ln cmpd="sng" w="19050">
              <a:solidFill>
                <a:srgbClr val="434343">
                  <a:alpha val="100000"/>
                </a:srgbClr>
              </a:solidFill>
            </a:ln>
          </c:spPr>
          <c:marker>
            <c:symbol val="none"/>
          </c:marker>
          <c:cat>
            <c:strRef>
              <c:f>Graphs!$A$6:$A$11</c:f>
            </c:strRef>
          </c:cat>
          <c:val>
            <c:numRef>
              <c:f>Graphs!$J$6:$J$11</c:f>
              <c:numCache/>
            </c:numRef>
          </c:val>
          <c:smooth val="1"/>
        </c:ser>
        <c:axId val="172579465"/>
        <c:axId val="830421929"/>
      </c:lineChart>
      <c:catAx>
        <c:axId val="172579465"/>
        <c:scaling>
          <c:orientation val="minMax"/>
        </c:scaling>
        <c:delete val="0"/>
        <c:axPos val="b"/>
        <c:title>
          <c:tx>
            <c:rich>
              <a:bodyPr/>
              <a:lstStyle/>
              <a:p>
                <a:pPr lvl="0">
                  <a:defRPr b="1" i="0" sz="1600">
                    <a:solidFill>
                      <a:srgbClr val="000000"/>
                    </a:solidFill>
                    <a:latin typeface="Roboto"/>
                  </a:defRPr>
                </a:pPr>
                <a:r>
                  <a:rPr b="1" i="0" sz="1600">
                    <a:solidFill>
                      <a:srgbClr val="000000"/>
                    </a:solidFill>
                    <a:latin typeface="Roboto"/>
                  </a:rPr>
                  <a:t>Purchases</a:t>
                </a:r>
              </a:p>
            </c:rich>
          </c:tx>
          <c:overlay val="0"/>
        </c:title>
        <c:numFmt formatCode="General" sourceLinked="1"/>
        <c:majorTickMark val="none"/>
        <c:minorTickMark val="none"/>
        <c:spPr/>
        <c:txPr>
          <a:bodyPr/>
          <a:lstStyle/>
          <a:p>
            <a:pPr lvl="0">
              <a:defRPr b="0" i="1" sz="1200">
                <a:solidFill>
                  <a:srgbClr val="000000"/>
                </a:solidFill>
                <a:latin typeface="Roboto"/>
              </a:defRPr>
            </a:pPr>
          </a:p>
        </c:txPr>
        <c:crossAx val="830421929"/>
      </c:catAx>
      <c:valAx>
        <c:axId val="8304219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sz="1600">
                    <a:solidFill>
                      <a:srgbClr val="000000"/>
                    </a:solidFill>
                    <a:latin typeface="Roboto"/>
                  </a:defRPr>
                </a:pPr>
                <a:r>
                  <a:rPr b="1" sz="1600">
                    <a:solidFill>
                      <a:srgbClr val="000000"/>
                    </a:solidFill>
                    <a:latin typeface="Roboto"/>
                  </a:rPr>
                  <a:t>Total Spendings (P$)</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72579465"/>
      </c:valAx>
    </c:plotArea>
    <c:legend>
      <c:legendPos val="t"/>
      <c:overlay val="0"/>
      <c:txPr>
        <a:bodyPr/>
        <a:lstStyle/>
        <a:p>
          <a:pPr lvl="0">
            <a:defRPr b="1">
              <a:solidFill>
                <a:srgbClr val="1A1A1A"/>
              </a:solidFill>
              <a:latin typeface="Roboto"/>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1" sz="2400">
                <a:solidFill>
                  <a:srgbClr val="757575"/>
                </a:solidFill>
                <a:latin typeface="Roboto"/>
              </a:defRPr>
            </a:pPr>
            <a:r>
              <a:rPr b="1" i="1" sz="2400">
                <a:solidFill>
                  <a:srgbClr val="757575"/>
                </a:solidFill>
                <a:latin typeface="Roboto"/>
              </a:rPr>
              <a:t>Graph #2 - Total No. Of Items Bought Per Item Type</a:t>
            </a:r>
          </a:p>
        </c:rich>
      </c:tx>
      <c:overlay val="0"/>
    </c:title>
    <c:plotArea>
      <c:layout/>
      <c:pieChart>
        <c:varyColors val="1"/>
        <c:ser>
          <c:idx val="0"/>
          <c:order val="0"/>
          <c:tx>
            <c:strRef>
              <c:f>Graphs!$A$27</c:f>
            </c:strRef>
          </c:tx>
          <c:dPt>
            <c:idx val="0"/>
            <c:spPr>
              <a:solidFill>
                <a:srgbClr val="CC0000"/>
              </a:solidFill>
              <a:ln cmpd="sng" w="9525">
                <a:solidFill>
                  <a:srgbClr val="434343"/>
                </a:solidFill>
              </a:ln>
            </c:spPr>
          </c:dPt>
          <c:dLbls>
            <c:showLegendKey val="0"/>
            <c:showVal val="0"/>
            <c:showCatName val="0"/>
            <c:showSerName val="0"/>
            <c:showPercent val="0"/>
            <c:showBubbleSize val="0"/>
            <c:showLeaderLines val="1"/>
          </c:dLbls>
          <c:cat>
            <c:strRef>
              <c:f>Graphs!$B$20:$T$20</c:f>
            </c:strRef>
          </c:cat>
          <c:val>
            <c:numRef>
              <c:f>Graphs!$B$27:$T$27</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sz="1400">
              <a:solidFill>
                <a:srgbClr val="1A1A1A"/>
              </a:solidFill>
              <a:latin typeface="Roboto"/>
            </a:defRPr>
          </a:pPr>
        </a:p>
      </c:txPr>
    </c:legend>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757575"/>
                </a:solidFill>
                <a:latin typeface="Roboto"/>
              </a:defRPr>
            </a:pPr>
            <a:r>
              <a:rPr b="1">
                <a:solidFill>
                  <a:srgbClr val="757575"/>
                </a:solidFill>
                <a:latin typeface="Roboto"/>
              </a:rPr>
              <a:t>Graph #3 - Total Profit Made Per Item Type</a:t>
            </a:r>
          </a:p>
        </c:rich>
      </c:tx>
      <c:overlay val="0"/>
    </c:title>
    <c:plotArea>
      <c:layout/>
      <c:barChart>
        <c:barDir val="col"/>
        <c:ser>
          <c:idx val="0"/>
          <c:order val="0"/>
          <c:tx>
            <c:strRef>
              <c:f>Graphs!$A$39</c:f>
            </c:strRef>
          </c:tx>
          <c:spPr>
            <a:solidFill>
              <a:schemeClr val="accent1"/>
            </a:solidFill>
            <a:ln cmpd="sng">
              <a:solidFill>
                <a:srgbClr val="000000"/>
              </a:solidFill>
            </a:ln>
          </c:spPr>
          <c:dPt>
            <c:idx val="0"/>
            <c:spPr>
              <a:solidFill>
                <a:srgbClr val="CC0000"/>
              </a:solidFill>
              <a:ln cmpd="sng">
                <a:solidFill>
                  <a:srgbClr val="000000"/>
                </a:solidFill>
              </a:ln>
            </c:spPr>
          </c:dPt>
          <c:dPt>
            <c:idx val="1"/>
            <c:spPr>
              <a:solidFill>
                <a:srgbClr val="3D85C6"/>
              </a:solidFill>
              <a:ln cmpd="sng">
                <a:solidFill>
                  <a:srgbClr val="000000"/>
                </a:solidFill>
              </a:ln>
            </c:spPr>
          </c:dPt>
          <c:dPt>
            <c:idx val="2"/>
            <c:spPr>
              <a:solidFill>
                <a:srgbClr val="666666"/>
              </a:solidFill>
              <a:ln cmpd="sng">
                <a:solidFill>
                  <a:srgbClr val="000000"/>
                </a:solidFill>
              </a:ln>
            </c:spPr>
          </c:dPt>
          <c:dPt>
            <c:idx val="3"/>
            <c:spPr>
              <a:solidFill>
                <a:srgbClr val="674EA7"/>
              </a:solidFill>
              <a:ln cmpd="sng">
                <a:solidFill>
                  <a:srgbClr val="000000"/>
                </a:solidFill>
              </a:ln>
            </c:spPr>
          </c:dPt>
          <c:dPt>
            <c:idx val="4"/>
            <c:spPr>
              <a:solidFill>
                <a:schemeClr val="accent5"/>
              </a:solidFill>
              <a:ln cmpd="sng">
                <a:solidFill>
                  <a:srgbClr val="000000"/>
                </a:solidFill>
              </a:ln>
            </c:spPr>
          </c:dPt>
          <c:dPt>
            <c:idx val="5"/>
            <c:spPr>
              <a:solidFill>
                <a:srgbClr val="F164AE"/>
              </a:solidFill>
              <a:ln cmpd="sng">
                <a:solidFill>
                  <a:srgbClr val="000000"/>
                </a:solidFill>
              </a:ln>
            </c:spPr>
          </c:dPt>
          <c:dPt>
            <c:idx val="6"/>
            <c:spPr>
              <a:solidFill>
                <a:srgbClr val="3C78D8"/>
              </a:solidFill>
              <a:ln cmpd="sng">
                <a:solidFill>
                  <a:srgbClr val="000000"/>
                </a:solidFill>
              </a:ln>
            </c:spPr>
          </c:dPt>
          <c:dPt>
            <c:idx val="7"/>
            <c:spPr>
              <a:solidFill>
                <a:srgbClr val="6AA84F"/>
              </a:solidFill>
              <a:ln cmpd="sng">
                <a:solidFill>
                  <a:srgbClr val="000000"/>
                </a:solidFill>
              </a:ln>
            </c:spPr>
          </c:dPt>
          <c:dPt>
            <c:idx val="8"/>
            <c:spPr>
              <a:solidFill>
                <a:srgbClr val="BF9000"/>
              </a:solidFill>
              <a:ln cmpd="sng">
                <a:solidFill>
                  <a:srgbClr val="000000"/>
                </a:solidFill>
              </a:ln>
            </c:spPr>
          </c:dPt>
          <c:dPt>
            <c:idx val="9"/>
            <c:spPr>
              <a:solidFill>
                <a:srgbClr val="F1C232"/>
              </a:solidFill>
              <a:ln cmpd="sng">
                <a:solidFill>
                  <a:srgbClr val="000000"/>
                </a:solidFill>
              </a:ln>
            </c:spPr>
          </c:dPt>
          <c:dPt>
            <c:idx val="10"/>
            <c:spPr>
              <a:solidFill>
                <a:srgbClr val="FFD966"/>
              </a:solidFill>
              <a:ln cmpd="sng">
                <a:solidFill>
                  <a:srgbClr val="000000"/>
                </a:solidFill>
              </a:ln>
            </c:spPr>
          </c:dPt>
          <c:dPt>
            <c:idx val="11"/>
            <c:spPr>
              <a:solidFill>
                <a:srgbClr val="6FA8DC"/>
              </a:solidFill>
              <a:ln cmpd="sng">
                <a:solidFill>
                  <a:srgbClr val="000000"/>
                </a:solidFill>
              </a:ln>
            </c:spPr>
          </c:dPt>
          <c:dPt>
            <c:idx val="12"/>
            <c:spPr>
              <a:solidFill>
                <a:srgbClr val="93C47D"/>
              </a:solidFill>
              <a:ln cmpd="sng">
                <a:solidFill>
                  <a:srgbClr val="000000"/>
                </a:solidFill>
              </a:ln>
            </c:spPr>
          </c:dPt>
          <c:dPt>
            <c:idx val="13"/>
            <c:spPr>
              <a:solidFill>
                <a:srgbClr val="E06666"/>
              </a:solidFill>
              <a:ln cmpd="sng">
                <a:solidFill>
                  <a:srgbClr val="000000"/>
                </a:solidFill>
              </a:ln>
            </c:spPr>
          </c:dPt>
          <c:dPt>
            <c:idx val="14"/>
            <c:spPr>
              <a:solidFill>
                <a:srgbClr val="E9BF12"/>
              </a:solidFill>
              <a:ln cmpd="sng">
                <a:solidFill>
                  <a:srgbClr val="000000"/>
                </a:solidFill>
              </a:ln>
            </c:spPr>
          </c:dPt>
          <c:dPt>
            <c:idx val="15"/>
            <c:spPr>
              <a:solidFill>
                <a:srgbClr val="7F6000"/>
              </a:solidFill>
              <a:ln cmpd="sng">
                <a:solidFill>
                  <a:srgbClr val="000000"/>
                </a:solidFill>
              </a:ln>
            </c:spPr>
          </c:dPt>
          <c:dPt>
            <c:idx val="16"/>
            <c:spPr>
              <a:solidFill>
                <a:srgbClr val="38761D"/>
              </a:solidFill>
              <a:ln cmpd="sng">
                <a:solidFill>
                  <a:srgbClr val="000000"/>
                </a:solidFill>
              </a:ln>
            </c:spPr>
          </c:dPt>
          <c:dPt>
            <c:idx val="17"/>
            <c:spPr>
              <a:solidFill>
                <a:srgbClr val="999999"/>
              </a:solidFill>
              <a:ln cmpd="sng">
                <a:solidFill>
                  <a:srgbClr val="000000"/>
                </a:solidFill>
              </a:ln>
            </c:spPr>
          </c:dPt>
          <c:dPt>
            <c:idx val="18"/>
            <c:spPr>
              <a:solidFill>
                <a:srgbClr val="ECCB6B"/>
              </a:solidFill>
              <a:ln cmpd="sng">
                <a:solidFill>
                  <a:srgbClr val="000000"/>
                </a:solidFill>
              </a:ln>
            </c:spPr>
          </c:dPt>
          <c:cat>
            <c:strRef>
              <c:f>Graphs!$B$36:$T$36</c:f>
            </c:strRef>
          </c:cat>
          <c:val>
            <c:numRef>
              <c:f>Graphs!$B$39:$T$39</c:f>
              <c:numCache/>
            </c:numRef>
          </c:val>
        </c:ser>
        <c:axId val="1142970533"/>
        <c:axId val="1289687778"/>
      </c:barChart>
      <c:catAx>
        <c:axId val="1142970533"/>
        <c:scaling>
          <c:orientation val="minMax"/>
        </c:scaling>
        <c:delete val="0"/>
        <c:axPos val="b"/>
        <c:title>
          <c:tx>
            <c:rich>
              <a:bodyPr/>
              <a:lstStyle/>
              <a:p>
                <a:pPr lvl="0">
                  <a:defRPr b="1" sz="1600">
                    <a:solidFill>
                      <a:srgbClr val="000000"/>
                    </a:solidFill>
                    <a:latin typeface="Roboto"/>
                  </a:defRPr>
                </a:pPr>
                <a:r>
                  <a:rPr b="1" sz="1600">
                    <a:solidFill>
                      <a:srgbClr val="000000"/>
                    </a:solidFill>
                    <a:latin typeface="Roboto"/>
                  </a:rPr>
                  <a:t>Items</a:t>
                </a:r>
              </a:p>
            </c:rich>
          </c:tx>
          <c:overlay val="0"/>
        </c:title>
        <c:numFmt formatCode="General" sourceLinked="1"/>
        <c:majorTickMark val="none"/>
        <c:minorTickMark val="none"/>
        <c:spPr/>
        <c:txPr>
          <a:bodyPr/>
          <a:lstStyle/>
          <a:p>
            <a:pPr lvl="0">
              <a:defRPr b="1">
                <a:solidFill>
                  <a:srgbClr val="000000"/>
                </a:solidFill>
                <a:latin typeface="Roboto"/>
              </a:defRPr>
            </a:pPr>
          </a:p>
        </c:txPr>
        <c:crossAx val="1289687778"/>
      </c:catAx>
      <c:valAx>
        <c:axId val="12896877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sz="1600">
                    <a:solidFill>
                      <a:srgbClr val="000000"/>
                    </a:solidFill>
                    <a:latin typeface="Roboto"/>
                  </a:defRPr>
                </a:pPr>
                <a:r>
                  <a:rPr b="1" sz="1600">
                    <a:solidFill>
                      <a:srgbClr val="000000"/>
                    </a:solidFill>
                    <a:latin typeface="Roboto"/>
                  </a:rPr>
                  <a:t>Total Profit (P$)</a:t>
                </a:r>
              </a:p>
            </c:rich>
          </c:tx>
          <c:overlay val="0"/>
        </c:title>
        <c:numFmt formatCode="General" sourceLinked="1"/>
        <c:majorTickMark val="none"/>
        <c:minorTickMark val="none"/>
        <c:tickLblPos val="nextTo"/>
        <c:spPr>
          <a:ln/>
        </c:spPr>
        <c:txPr>
          <a:bodyPr/>
          <a:lstStyle/>
          <a:p>
            <a:pPr lvl="0">
              <a:defRPr b="1">
                <a:solidFill>
                  <a:srgbClr val="000000"/>
                </a:solidFill>
                <a:latin typeface="Roboto"/>
              </a:defRPr>
            </a:pPr>
          </a:p>
        </c:txPr>
        <c:crossAx val="1142970533"/>
      </c:valAx>
    </c:plotArea>
    <c:legend>
      <c:legendPos val="r"/>
      <c:overlay val="0"/>
      <c:txPr>
        <a:bodyPr/>
        <a:lstStyle/>
        <a:p>
          <a:pPr lvl="0">
            <a:defRPr b="0">
              <a:solidFill>
                <a:srgbClr val="1A1A1A"/>
              </a:solidFill>
              <a:latin typeface="Roboto"/>
            </a:defRPr>
          </a:pPr>
        </a:p>
      </c:txPr>
    </c:legend>
    <c:plotVisOnly val="1"/>
  </c:chart>
</c:chartSpace>
</file>

<file path=xl/drawings/_rels/drawing1.xml.rels><?xml version="1.0" encoding="UTF-8" standalone="yes"?><Relationships xmlns="http://schemas.openxmlformats.org/package/2006/relationships"><Relationship Id="rId11" Type="http://schemas.openxmlformats.org/officeDocument/2006/relationships/image" Target="../media/image3.png"/><Relationship Id="rId10" Type="http://schemas.openxmlformats.org/officeDocument/2006/relationships/image" Target="../media/image14.png"/><Relationship Id="rId13" Type="http://schemas.openxmlformats.org/officeDocument/2006/relationships/image" Target="../media/image10.png"/><Relationship Id="rId12" Type="http://schemas.openxmlformats.org/officeDocument/2006/relationships/image" Target="../media/image13.png"/><Relationship Id="rId1" Type="http://schemas.openxmlformats.org/officeDocument/2006/relationships/image" Target="../media/image1.png"/><Relationship Id="rId2" Type="http://schemas.openxmlformats.org/officeDocument/2006/relationships/image" Target="../media/image8.png"/><Relationship Id="rId3" Type="http://schemas.openxmlformats.org/officeDocument/2006/relationships/image" Target="../media/image5.png"/><Relationship Id="rId4" Type="http://schemas.openxmlformats.org/officeDocument/2006/relationships/image" Target="../media/image11.png"/><Relationship Id="rId9" Type="http://schemas.openxmlformats.org/officeDocument/2006/relationships/image" Target="../media/image17.png"/><Relationship Id="rId15" Type="http://schemas.openxmlformats.org/officeDocument/2006/relationships/image" Target="../media/image2.png"/><Relationship Id="rId14" Type="http://schemas.openxmlformats.org/officeDocument/2006/relationships/image" Target="../media/image7.png"/><Relationship Id="rId17" Type="http://schemas.openxmlformats.org/officeDocument/2006/relationships/image" Target="../media/image18.png"/><Relationship Id="rId16" Type="http://schemas.openxmlformats.org/officeDocument/2006/relationships/image" Target="../media/image9.png"/><Relationship Id="rId5" Type="http://schemas.openxmlformats.org/officeDocument/2006/relationships/image" Target="../media/image4.png"/><Relationship Id="rId19" Type="http://schemas.openxmlformats.org/officeDocument/2006/relationships/image" Target="../media/image20.png"/><Relationship Id="rId6" Type="http://schemas.openxmlformats.org/officeDocument/2006/relationships/image" Target="../media/image6.png"/><Relationship Id="rId18" Type="http://schemas.openxmlformats.org/officeDocument/2006/relationships/image" Target="../media/image15.png"/><Relationship Id="rId7" Type="http://schemas.openxmlformats.org/officeDocument/2006/relationships/image" Target="../media/image16.png"/><Relationship Id="rId8"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3</xdr:row>
      <xdr:rowOff>0</xdr:rowOff>
    </xdr:from>
    <xdr:ext cx="285750" cy="285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4</xdr:row>
      <xdr:rowOff>0</xdr:rowOff>
    </xdr:from>
    <xdr:ext cx="285750" cy="285750"/>
    <xdr:pic>
      <xdr:nvPicPr>
        <xdr:cNvPr id="0" name="image8.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0</xdr:colOff>
      <xdr:row>5</xdr:row>
      <xdr:rowOff>0</xdr:rowOff>
    </xdr:from>
    <xdr:ext cx="285750" cy="285750"/>
    <xdr:pic>
      <xdr:nvPicPr>
        <xdr:cNvPr id="0" name="image5.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0</xdr:colOff>
      <xdr:row>6</xdr:row>
      <xdr:rowOff>0</xdr:rowOff>
    </xdr:from>
    <xdr:ext cx="285750" cy="285750"/>
    <xdr:pic>
      <xdr:nvPicPr>
        <xdr:cNvPr id="0" name="image11.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0</xdr:colOff>
      <xdr:row>7</xdr:row>
      <xdr:rowOff>0</xdr:rowOff>
    </xdr:from>
    <xdr:ext cx="285750" cy="285750"/>
    <xdr:pic>
      <xdr:nvPicPr>
        <xdr:cNvPr id="0" name="image4.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0</xdr:colOff>
      <xdr:row>8</xdr:row>
      <xdr:rowOff>0</xdr:rowOff>
    </xdr:from>
    <xdr:ext cx="285750" cy="285750"/>
    <xdr:pic>
      <xdr:nvPicPr>
        <xdr:cNvPr id="0" name="image6.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0</xdr:colOff>
      <xdr:row>9</xdr:row>
      <xdr:rowOff>0</xdr:rowOff>
    </xdr:from>
    <xdr:ext cx="285750" cy="285750"/>
    <xdr:pic>
      <xdr:nvPicPr>
        <xdr:cNvPr id="0" name="image16.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2</xdr:col>
      <xdr:colOff>0</xdr:colOff>
      <xdr:row>10</xdr:row>
      <xdr:rowOff>0</xdr:rowOff>
    </xdr:from>
    <xdr:ext cx="285750" cy="285750"/>
    <xdr:pic>
      <xdr:nvPicPr>
        <xdr:cNvPr id="0" name="image12.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2</xdr:col>
      <xdr:colOff>0</xdr:colOff>
      <xdr:row>11</xdr:row>
      <xdr:rowOff>0</xdr:rowOff>
    </xdr:from>
    <xdr:ext cx="285750" cy="285750"/>
    <xdr:pic>
      <xdr:nvPicPr>
        <xdr:cNvPr id="0" name="image17.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2</xdr:col>
      <xdr:colOff>0</xdr:colOff>
      <xdr:row>12</xdr:row>
      <xdr:rowOff>0</xdr:rowOff>
    </xdr:from>
    <xdr:ext cx="285750" cy="285750"/>
    <xdr:pic>
      <xdr:nvPicPr>
        <xdr:cNvPr id="0" name="image14.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2</xdr:col>
      <xdr:colOff>0</xdr:colOff>
      <xdr:row>13</xdr:row>
      <xdr:rowOff>0</xdr:rowOff>
    </xdr:from>
    <xdr:ext cx="285750" cy="285750"/>
    <xdr:pic>
      <xdr:nvPicPr>
        <xdr:cNvPr id="0" name="image3.png" title="Image"/>
        <xdr:cNvPicPr preferRelativeResize="0"/>
      </xdr:nvPicPr>
      <xdr:blipFill>
        <a:blip cstate="print" r:embed="rId11"/>
        <a:stretch>
          <a:fillRect/>
        </a:stretch>
      </xdr:blipFill>
      <xdr:spPr>
        <a:prstGeom prst="rect">
          <a:avLst/>
        </a:prstGeom>
        <a:noFill/>
      </xdr:spPr>
    </xdr:pic>
    <xdr:clientData fLocksWithSheet="0"/>
  </xdr:oneCellAnchor>
  <xdr:oneCellAnchor>
    <xdr:from>
      <xdr:col>2</xdr:col>
      <xdr:colOff>0</xdr:colOff>
      <xdr:row>14</xdr:row>
      <xdr:rowOff>0</xdr:rowOff>
    </xdr:from>
    <xdr:ext cx="285750" cy="285750"/>
    <xdr:pic>
      <xdr:nvPicPr>
        <xdr:cNvPr id="0" name="image13.png" title="Image"/>
        <xdr:cNvPicPr preferRelativeResize="0"/>
      </xdr:nvPicPr>
      <xdr:blipFill>
        <a:blip cstate="print" r:embed="rId12"/>
        <a:stretch>
          <a:fillRect/>
        </a:stretch>
      </xdr:blipFill>
      <xdr:spPr>
        <a:prstGeom prst="rect">
          <a:avLst/>
        </a:prstGeom>
        <a:noFill/>
      </xdr:spPr>
    </xdr:pic>
    <xdr:clientData fLocksWithSheet="0"/>
  </xdr:oneCellAnchor>
  <xdr:oneCellAnchor>
    <xdr:from>
      <xdr:col>2</xdr:col>
      <xdr:colOff>0</xdr:colOff>
      <xdr:row>15</xdr:row>
      <xdr:rowOff>0</xdr:rowOff>
    </xdr:from>
    <xdr:ext cx="285750" cy="285750"/>
    <xdr:pic>
      <xdr:nvPicPr>
        <xdr:cNvPr id="0" name="image10.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2</xdr:col>
      <xdr:colOff>0</xdr:colOff>
      <xdr:row>16</xdr:row>
      <xdr:rowOff>0</xdr:rowOff>
    </xdr:from>
    <xdr:ext cx="285750" cy="285750"/>
    <xdr:pic>
      <xdr:nvPicPr>
        <xdr:cNvPr id="0" name="image7.png" title="Image"/>
        <xdr:cNvPicPr preferRelativeResize="0"/>
      </xdr:nvPicPr>
      <xdr:blipFill>
        <a:blip cstate="print" r:embed="rId14"/>
        <a:stretch>
          <a:fillRect/>
        </a:stretch>
      </xdr:blipFill>
      <xdr:spPr>
        <a:prstGeom prst="rect">
          <a:avLst/>
        </a:prstGeom>
        <a:noFill/>
      </xdr:spPr>
    </xdr:pic>
    <xdr:clientData fLocksWithSheet="0"/>
  </xdr:oneCellAnchor>
  <xdr:oneCellAnchor>
    <xdr:from>
      <xdr:col>2</xdr:col>
      <xdr:colOff>0</xdr:colOff>
      <xdr:row>17</xdr:row>
      <xdr:rowOff>0</xdr:rowOff>
    </xdr:from>
    <xdr:ext cx="285750" cy="285750"/>
    <xdr:pic>
      <xdr:nvPicPr>
        <xdr:cNvPr id="0" name="image2.png" title="Image"/>
        <xdr:cNvPicPr preferRelativeResize="0"/>
      </xdr:nvPicPr>
      <xdr:blipFill>
        <a:blip cstate="print" r:embed="rId15"/>
        <a:stretch>
          <a:fillRect/>
        </a:stretch>
      </xdr:blipFill>
      <xdr:spPr>
        <a:prstGeom prst="rect">
          <a:avLst/>
        </a:prstGeom>
        <a:noFill/>
      </xdr:spPr>
    </xdr:pic>
    <xdr:clientData fLocksWithSheet="0"/>
  </xdr:oneCellAnchor>
  <xdr:oneCellAnchor>
    <xdr:from>
      <xdr:col>2</xdr:col>
      <xdr:colOff>0</xdr:colOff>
      <xdr:row>18</xdr:row>
      <xdr:rowOff>0</xdr:rowOff>
    </xdr:from>
    <xdr:ext cx="285750" cy="285750"/>
    <xdr:pic>
      <xdr:nvPicPr>
        <xdr:cNvPr id="0" name="image9.png" title="Image"/>
        <xdr:cNvPicPr preferRelativeResize="0"/>
      </xdr:nvPicPr>
      <xdr:blipFill>
        <a:blip cstate="print" r:embed="rId16"/>
        <a:stretch>
          <a:fillRect/>
        </a:stretch>
      </xdr:blipFill>
      <xdr:spPr>
        <a:prstGeom prst="rect">
          <a:avLst/>
        </a:prstGeom>
        <a:noFill/>
      </xdr:spPr>
    </xdr:pic>
    <xdr:clientData fLocksWithSheet="0"/>
  </xdr:oneCellAnchor>
  <xdr:oneCellAnchor>
    <xdr:from>
      <xdr:col>2</xdr:col>
      <xdr:colOff>0</xdr:colOff>
      <xdr:row>19</xdr:row>
      <xdr:rowOff>0</xdr:rowOff>
    </xdr:from>
    <xdr:ext cx="285750" cy="285750"/>
    <xdr:pic>
      <xdr:nvPicPr>
        <xdr:cNvPr id="0" name="image18.png" title="Image"/>
        <xdr:cNvPicPr preferRelativeResize="0"/>
      </xdr:nvPicPr>
      <xdr:blipFill>
        <a:blip cstate="print" r:embed="rId17"/>
        <a:stretch>
          <a:fillRect/>
        </a:stretch>
      </xdr:blipFill>
      <xdr:spPr>
        <a:prstGeom prst="rect">
          <a:avLst/>
        </a:prstGeom>
        <a:noFill/>
      </xdr:spPr>
    </xdr:pic>
    <xdr:clientData fLocksWithSheet="0"/>
  </xdr:oneCellAnchor>
  <xdr:oneCellAnchor>
    <xdr:from>
      <xdr:col>2</xdr:col>
      <xdr:colOff>0</xdr:colOff>
      <xdr:row>20</xdr:row>
      <xdr:rowOff>0</xdr:rowOff>
    </xdr:from>
    <xdr:ext cx="285750" cy="285750"/>
    <xdr:pic>
      <xdr:nvPicPr>
        <xdr:cNvPr id="0" name="image15.png" title="Image"/>
        <xdr:cNvPicPr preferRelativeResize="0"/>
      </xdr:nvPicPr>
      <xdr:blipFill>
        <a:blip cstate="print" r:embed="rId18"/>
        <a:stretch>
          <a:fillRect/>
        </a:stretch>
      </xdr:blipFill>
      <xdr:spPr>
        <a:prstGeom prst="rect">
          <a:avLst/>
        </a:prstGeom>
        <a:noFill/>
      </xdr:spPr>
    </xdr:pic>
    <xdr:clientData fLocksWithSheet="0"/>
  </xdr:oneCellAnchor>
  <xdr:oneCellAnchor>
    <xdr:from>
      <xdr:col>2</xdr:col>
      <xdr:colOff>0</xdr:colOff>
      <xdr:row>21</xdr:row>
      <xdr:rowOff>0</xdr:rowOff>
    </xdr:from>
    <xdr:ext cx="285750" cy="285750"/>
    <xdr:pic>
      <xdr:nvPicPr>
        <xdr:cNvPr id="0" name="image20.png" title="Image"/>
        <xdr:cNvPicPr preferRelativeResize="0"/>
      </xdr:nvPicPr>
      <xdr:blipFill>
        <a:blip cstate="print" r:embed="rId19"/>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0</xdr:rowOff>
    </xdr:from>
    <xdr:ext cx="952500" cy="952500"/>
    <xdr:pic>
      <xdr:nvPicPr>
        <xdr:cNvPr id="0" name="image19.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1133475</xdr:colOff>
      <xdr:row>11</xdr:row>
      <xdr:rowOff>342900</xdr:rowOff>
    </xdr:from>
    <xdr:ext cx="9048750" cy="40671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1133475</xdr:colOff>
      <xdr:row>28</xdr:row>
      <xdr:rowOff>0</xdr:rowOff>
    </xdr:from>
    <xdr:ext cx="9048750" cy="53054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1133475</xdr:colOff>
      <xdr:row>40</xdr:row>
      <xdr:rowOff>0</xdr:rowOff>
    </xdr:from>
    <xdr:ext cx="9048750" cy="5305425"/>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novastrion.wixsite.com/illchay-island"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5"/>
    <col customWidth="1" min="2" max="2" width="16.13"/>
    <col customWidth="1" min="3" max="3" width="8.38"/>
    <col customWidth="1" min="4" max="4" width="15.63"/>
    <col customWidth="1" min="5" max="6" width="15.25"/>
    <col customWidth="1" min="7" max="7" width="18.13"/>
    <col customWidth="1" min="8" max="8" width="17.63"/>
    <col customWidth="1" min="9" max="9" width="18.0"/>
    <col customWidth="1" min="10" max="10" width="15.88"/>
    <col customWidth="1" min="12" max="12" width="15.38"/>
    <col customWidth="1" min="13" max="13" width="18.0"/>
    <col customWidth="1" min="14" max="14" width="17.5"/>
  </cols>
  <sheetData>
    <row r="1" ht="27.75" customHeight="1">
      <c r="A1" s="1" t="s">
        <v>0</v>
      </c>
      <c r="B1" s="2"/>
      <c r="C1" s="2"/>
      <c r="D1" s="2"/>
      <c r="E1" s="2"/>
      <c r="F1" s="2"/>
      <c r="G1" s="2"/>
      <c r="H1" s="2"/>
      <c r="I1" s="2"/>
      <c r="J1" s="2"/>
      <c r="K1" s="2"/>
      <c r="L1" s="2"/>
      <c r="M1" s="2"/>
      <c r="N1" s="3"/>
      <c r="O1" s="4"/>
      <c r="P1" s="4"/>
      <c r="Q1" s="4"/>
      <c r="R1" s="4"/>
      <c r="S1" s="4"/>
      <c r="T1" s="4"/>
      <c r="U1" s="4"/>
      <c r="V1" s="4"/>
      <c r="W1" s="4"/>
      <c r="X1" s="4"/>
      <c r="Y1" s="4"/>
      <c r="Z1" s="4"/>
      <c r="AA1" s="4"/>
      <c r="AB1" s="4"/>
    </row>
    <row r="2">
      <c r="A2" s="5" t="s">
        <v>1</v>
      </c>
      <c r="B2" s="6">
        <v>0.1</v>
      </c>
      <c r="C2" s="7"/>
      <c r="D2" s="8"/>
      <c r="E2" s="8"/>
      <c r="F2" s="8"/>
      <c r="G2" s="8"/>
      <c r="H2" s="8"/>
      <c r="I2" s="8"/>
      <c r="J2" s="8"/>
      <c r="K2" s="8"/>
      <c r="L2" s="8"/>
      <c r="M2" s="8"/>
      <c r="N2" s="9"/>
      <c r="O2" s="4"/>
      <c r="P2" s="4"/>
      <c r="Q2" s="4"/>
      <c r="R2" s="4"/>
      <c r="S2" s="4"/>
      <c r="T2" s="4"/>
      <c r="U2" s="4"/>
      <c r="V2" s="4"/>
      <c r="W2" s="4"/>
      <c r="X2" s="4"/>
      <c r="Y2" s="4"/>
      <c r="Z2" s="4"/>
      <c r="AA2" s="4"/>
      <c r="AB2" s="4"/>
    </row>
    <row r="3">
      <c r="A3" s="10" t="s">
        <v>2</v>
      </c>
      <c r="B3" s="11" t="s">
        <v>3</v>
      </c>
      <c r="C3" s="11" t="s">
        <v>4</v>
      </c>
      <c r="D3" s="11" t="s">
        <v>5</v>
      </c>
      <c r="E3" s="11" t="s">
        <v>6</v>
      </c>
      <c r="F3" s="11" t="s">
        <v>7</v>
      </c>
      <c r="G3" s="11" t="s">
        <v>8</v>
      </c>
      <c r="H3" s="11" t="s">
        <v>9</v>
      </c>
      <c r="I3" s="11" t="s">
        <v>10</v>
      </c>
      <c r="J3" s="11" t="s">
        <v>11</v>
      </c>
      <c r="K3" s="11" t="s">
        <v>12</v>
      </c>
      <c r="L3" s="11" t="s">
        <v>13</v>
      </c>
      <c r="M3" s="11" t="s">
        <v>14</v>
      </c>
      <c r="N3" s="11" t="s">
        <v>15</v>
      </c>
      <c r="O3" s="4"/>
      <c r="P3" s="4"/>
      <c r="Q3" s="4"/>
      <c r="R3" s="4"/>
      <c r="S3" s="4"/>
      <c r="T3" s="4"/>
      <c r="U3" s="4"/>
      <c r="V3" s="4"/>
      <c r="W3" s="4"/>
      <c r="X3" s="4"/>
      <c r="Y3" s="4"/>
      <c r="Z3" s="4"/>
      <c r="AA3" s="4"/>
      <c r="AB3" s="4"/>
    </row>
    <row r="4" ht="22.5" customHeight="1">
      <c r="A4" s="12" t="s">
        <v>16</v>
      </c>
      <c r="B4" s="13">
        <v>666000.0</v>
      </c>
      <c r="C4" s="14"/>
      <c r="D4" s="15">
        <v>100.0</v>
      </c>
      <c r="E4" s="14">
        <f>D4-Graphs!B$27</f>
        <v>68</v>
      </c>
      <c r="F4" s="15">
        <f t="shared" ref="F4:F22" si="1">IFERROR(IF(ISNUMBER(MATCH($A4,$B$27:$B$37,0)),VLOOKUP($A4,$B$27:$I$37,6,FALSE),$E4), $E4)</f>
        <v>88</v>
      </c>
      <c r="G4" s="16">
        <v>200.0</v>
      </c>
      <c r="H4" s="17">
        <v>0.3</v>
      </c>
      <c r="I4" s="18">
        <f t="shared" ref="I4:I22" si="2">G4+(G4*H4)</f>
        <v>260</v>
      </c>
      <c r="J4" s="14">
        <f t="shared" ref="J4:J22" si="3">I4*B$2</f>
        <v>26</v>
      </c>
      <c r="K4" s="19">
        <f t="shared" ref="K4:K22" si="4">I4+J4</f>
        <v>286</v>
      </c>
      <c r="L4" s="18">
        <f t="shared" ref="L4:L22" si="5">K4-G4</f>
        <v>86</v>
      </c>
      <c r="M4" s="14">
        <f t="shared" ref="M4:M22" si="6">_xlfn.rank.eq(L4, L$4:L$22)</f>
        <v>17</v>
      </c>
      <c r="N4" s="19">
        <f t="shared" ref="N4:N22" si="7">D4*K4</f>
        <v>28600</v>
      </c>
      <c r="O4" s="4"/>
      <c r="P4" s="4"/>
      <c r="Q4" s="4"/>
      <c r="R4" s="4"/>
      <c r="S4" s="4"/>
      <c r="T4" s="4"/>
      <c r="U4" s="4"/>
      <c r="V4" s="4"/>
      <c r="W4" s="4"/>
      <c r="X4" s="4"/>
      <c r="Y4" s="4"/>
      <c r="Z4" s="4"/>
      <c r="AA4" s="4"/>
      <c r="AB4" s="4"/>
    </row>
    <row r="5" ht="22.5" customHeight="1">
      <c r="A5" s="12" t="s">
        <v>17</v>
      </c>
      <c r="B5" s="13">
        <v>666001.0</v>
      </c>
      <c r="C5" s="14"/>
      <c r="D5" s="15">
        <v>70.0</v>
      </c>
      <c r="E5" s="14">
        <f>D5-Graphs!C$27</f>
        <v>63</v>
      </c>
      <c r="F5" s="15">
        <f t="shared" si="1"/>
        <v>63</v>
      </c>
      <c r="G5" s="16">
        <v>600.0</v>
      </c>
      <c r="H5" s="17">
        <v>0.1</v>
      </c>
      <c r="I5" s="18">
        <f t="shared" si="2"/>
        <v>660</v>
      </c>
      <c r="J5" s="14">
        <f t="shared" si="3"/>
        <v>66</v>
      </c>
      <c r="K5" s="19">
        <f t="shared" si="4"/>
        <v>726</v>
      </c>
      <c r="L5" s="18">
        <f t="shared" si="5"/>
        <v>126</v>
      </c>
      <c r="M5" s="14">
        <f t="shared" si="6"/>
        <v>8</v>
      </c>
      <c r="N5" s="19">
        <f t="shared" si="7"/>
        <v>50820</v>
      </c>
      <c r="O5" s="4"/>
      <c r="P5" s="4"/>
      <c r="Q5" s="4"/>
      <c r="R5" s="4"/>
      <c r="S5" s="4"/>
      <c r="T5" s="4"/>
      <c r="U5" s="4"/>
      <c r="V5" s="4"/>
      <c r="W5" s="4"/>
      <c r="X5" s="4"/>
      <c r="Y5" s="4"/>
      <c r="Z5" s="4"/>
      <c r="AA5" s="4"/>
      <c r="AB5" s="4"/>
    </row>
    <row r="6" ht="22.5" customHeight="1">
      <c r="A6" s="12" t="s">
        <v>18</v>
      </c>
      <c r="B6" s="13">
        <v>666002.0</v>
      </c>
      <c r="C6" s="14"/>
      <c r="D6" s="15">
        <v>45.0</v>
      </c>
      <c r="E6" s="14">
        <f>D6-Graphs!D$27</f>
        <v>34</v>
      </c>
      <c r="F6" s="15">
        <f t="shared" si="1"/>
        <v>34</v>
      </c>
      <c r="G6" s="16">
        <v>1200.0</v>
      </c>
      <c r="H6" s="17">
        <v>0.05</v>
      </c>
      <c r="I6" s="18">
        <f t="shared" si="2"/>
        <v>1260</v>
      </c>
      <c r="J6" s="14">
        <f t="shared" si="3"/>
        <v>126</v>
      </c>
      <c r="K6" s="19">
        <f t="shared" si="4"/>
        <v>1386</v>
      </c>
      <c r="L6" s="18">
        <f t="shared" si="5"/>
        <v>186</v>
      </c>
      <c r="M6" s="14">
        <f t="shared" si="6"/>
        <v>5</v>
      </c>
      <c r="N6" s="19">
        <f t="shared" si="7"/>
        <v>62370</v>
      </c>
      <c r="O6" s="4"/>
      <c r="P6" s="4"/>
      <c r="Q6" s="4"/>
      <c r="R6" s="4"/>
      <c r="S6" s="4"/>
      <c r="T6" s="4"/>
      <c r="U6" s="4"/>
      <c r="V6" s="4"/>
      <c r="W6" s="4"/>
      <c r="X6" s="4"/>
      <c r="Y6" s="4"/>
      <c r="Z6" s="4"/>
      <c r="AA6" s="4"/>
      <c r="AB6" s="4"/>
    </row>
    <row r="7" ht="22.5" customHeight="1">
      <c r="A7" s="12" t="s">
        <v>19</v>
      </c>
      <c r="B7" s="13">
        <v>666003.0</v>
      </c>
      <c r="C7" s="14"/>
      <c r="D7" s="15">
        <v>90.0</v>
      </c>
      <c r="E7" s="14">
        <f>D7-Graphs!E$27</f>
        <v>69</v>
      </c>
      <c r="F7" s="15">
        <f t="shared" si="1"/>
        <v>89</v>
      </c>
      <c r="G7" s="16">
        <v>300.0</v>
      </c>
      <c r="H7" s="17">
        <v>0.2</v>
      </c>
      <c r="I7" s="18">
        <f t="shared" si="2"/>
        <v>360</v>
      </c>
      <c r="J7" s="14">
        <f t="shared" si="3"/>
        <v>36</v>
      </c>
      <c r="K7" s="19">
        <f t="shared" si="4"/>
        <v>396</v>
      </c>
      <c r="L7" s="18">
        <f t="shared" si="5"/>
        <v>96</v>
      </c>
      <c r="M7" s="14">
        <f t="shared" si="6"/>
        <v>16</v>
      </c>
      <c r="N7" s="19">
        <f t="shared" si="7"/>
        <v>35640</v>
      </c>
      <c r="O7" s="4"/>
      <c r="P7" s="4"/>
      <c r="Q7" s="4"/>
      <c r="R7" s="4"/>
      <c r="S7" s="4"/>
      <c r="T7" s="4"/>
      <c r="U7" s="4"/>
      <c r="V7" s="4"/>
      <c r="W7" s="4"/>
      <c r="X7" s="4"/>
      <c r="Y7" s="4"/>
      <c r="Z7" s="4"/>
      <c r="AA7" s="4"/>
      <c r="AB7" s="4"/>
    </row>
    <row r="8" ht="22.5" customHeight="1">
      <c r="A8" s="12" t="s">
        <v>20</v>
      </c>
      <c r="B8" s="13">
        <v>666004.0</v>
      </c>
      <c r="C8" s="14"/>
      <c r="D8" s="15">
        <v>65.0</v>
      </c>
      <c r="E8" s="14">
        <f>D8-Graphs!F$27</f>
        <v>62</v>
      </c>
      <c r="F8" s="15">
        <f t="shared" si="1"/>
        <v>62</v>
      </c>
      <c r="G8" s="16">
        <v>700.0</v>
      </c>
      <c r="H8" s="17">
        <v>0.1</v>
      </c>
      <c r="I8" s="18">
        <f t="shared" si="2"/>
        <v>770</v>
      </c>
      <c r="J8" s="14">
        <f t="shared" si="3"/>
        <v>77</v>
      </c>
      <c r="K8" s="19">
        <f t="shared" si="4"/>
        <v>847</v>
      </c>
      <c r="L8" s="18">
        <f t="shared" si="5"/>
        <v>147</v>
      </c>
      <c r="M8" s="14">
        <f t="shared" si="6"/>
        <v>6</v>
      </c>
      <c r="N8" s="19">
        <f t="shared" si="7"/>
        <v>55055</v>
      </c>
      <c r="O8" s="4"/>
      <c r="P8" s="4"/>
      <c r="Q8" s="4"/>
      <c r="R8" s="4"/>
      <c r="S8" s="4"/>
      <c r="T8" s="4"/>
      <c r="U8" s="4"/>
      <c r="V8" s="4"/>
      <c r="W8" s="4"/>
      <c r="X8" s="4"/>
      <c r="Y8" s="4"/>
      <c r="Z8" s="4"/>
      <c r="AA8" s="4"/>
      <c r="AB8" s="4"/>
    </row>
    <row r="9" ht="22.5" customHeight="1">
      <c r="A9" s="12" t="s">
        <v>21</v>
      </c>
      <c r="B9" s="13">
        <v>666005.0</v>
      </c>
      <c r="C9" s="14"/>
      <c r="D9" s="15">
        <v>50.0</v>
      </c>
      <c r="E9" s="14">
        <f>D9-Graphs!G$27</f>
        <v>44</v>
      </c>
      <c r="F9" s="15">
        <f t="shared" si="1"/>
        <v>54</v>
      </c>
      <c r="G9" s="16">
        <v>1200.0</v>
      </c>
      <c r="H9" s="17">
        <v>0.1</v>
      </c>
      <c r="I9" s="18">
        <f t="shared" si="2"/>
        <v>1320</v>
      </c>
      <c r="J9" s="14">
        <f t="shared" si="3"/>
        <v>132</v>
      </c>
      <c r="K9" s="19">
        <f t="shared" si="4"/>
        <v>1452</v>
      </c>
      <c r="L9" s="18">
        <f t="shared" si="5"/>
        <v>252</v>
      </c>
      <c r="M9" s="14">
        <f t="shared" si="6"/>
        <v>4</v>
      </c>
      <c r="N9" s="19">
        <f t="shared" si="7"/>
        <v>72600</v>
      </c>
      <c r="O9" s="4"/>
      <c r="P9" s="4"/>
      <c r="Q9" s="4"/>
      <c r="R9" s="4"/>
      <c r="S9" s="4"/>
      <c r="T9" s="4"/>
      <c r="U9" s="4"/>
      <c r="V9" s="4"/>
      <c r="W9" s="4"/>
      <c r="X9" s="4"/>
      <c r="Y9" s="4"/>
      <c r="Z9" s="4"/>
      <c r="AA9" s="4"/>
      <c r="AB9" s="4"/>
    </row>
    <row r="10" ht="22.5" customHeight="1">
      <c r="A10" s="12" t="s">
        <v>22</v>
      </c>
      <c r="B10" s="13">
        <v>666006.0</v>
      </c>
      <c r="C10" s="14"/>
      <c r="D10" s="15">
        <v>30.0</v>
      </c>
      <c r="E10" s="14">
        <f>D10-Graphs!H$27</f>
        <v>24</v>
      </c>
      <c r="F10" s="15">
        <f t="shared" si="1"/>
        <v>24</v>
      </c>
      <c r="G10" s="16">
        <v>2500.0</v>
      </c>
      <c r="H10" s="17">
        <v>0.05</v>
      </c>
      <c r="I10" s="18">
        <f t="shared" si="2"/>
        <v>2625</v>
      </c>
      <c r="J10" s="14">
        <f t="shared" si="3"/>
        <v>262.5</v>
      </c>
      <c r="K10" s="19">
        <f t="shared" si="4"/>
        <v>2887.5</v>
      </c>
      <c r="L10" s="18">
        <f t="shared" si="5"/>
        <v>387.5</v>
      </c>
      <c r="M10" s="14">
        <f t="shared" si="6"/>
        <v>2</v>
      </c>
      <c r="N10" s="19">
        <f t="shared" si="7"/>
        <v>86625</v>
      </c>
      <c r="O10" s="4"/>
      <c r="P10" s="4"/>
      <c r="Q10" s="4"/>
      <c r="R10" s="4"/>
      <c r="S10" s="4"/>
      <c r="T10" s="4"/>
      <c r="U10" s="4"/>
      <c r="V10" s="4"/>
      <c r="W10" s="4"/>
      <c r="X10" s="4"/>
      <c r="Y10" s="4"/>
      <c r="Z10" s="4"/>
      <c r="AA10" s="4"/>
      <c r="AB10" s="4"/>
    </row>
    <row r="11" ht="22.5" customHeight="1">
      <c r="A11" s="12" t="s">
        <v>23</v>
      </c>
      <c r="B11" s="13">
        <v>666007.0</v>
      </c>
      <c r="C11" s="14"/>
      <c r="D11" s="15">
        <v>20.0</v>
      </c>
      <c r="E11" s="14">
        <f>D11-Graphs!I$27</f>
        <v>18</v>
      </c>
      <c r="F11" s="15">
        <f t="shared" si="1"/>
        <v>18</v>
      </c>
      <c r="G11" s="16">
        <v>3000.0</v>
      </c>
      <c r="H11" s="17">
        <v>0.05</v>
      </c>
      <c r="I11" s="18">
        <f t="shared" si="2"/>
        <v>3150</v>
      </c>
      <c r="J11" s="14">
        <f t="shared" si="3"/>
        <v>315</v>
      </c>
      <c r="K11" s="19">
        <f t="shared" si="4"/>
        <v>3465</v>
      </c>
      <c r="L11" s="18">
        <f t="shared" si="5"/>
        <v>465</v>
      </c>
      <c r="M11" s="14">
        <f t="shared" si="6"/>
        <v>1</v>
      </c>
      <c r="N11" s="19">
        <f t="shared" si="7"/>
        <v>69300</v>
      </c>
      <c r="O11" s="4"/>
      <c r="P11" s="4"/>
      <c r="Q11" s="4"/>
      <c r="R11" s="4"/>
      <c r="S11" s="4"/>
      <c r="T11" s="4"/>
      <c r="U11" s="4"/>
      <c r="V11" s="4"/>
      <c r="W11" s="4"/>
      <c r="X11" s="4"/>
      <c r="Y11" s="4"/>
      <c r="Z11" s="4"/>
      <c r="AA11" s="4"/>
      <c r="AB11" s="4"/>
    </row>
    <row r="12" ht="22.5" customHeight="1">
      <c r="A12" s="12" t="s">
        <v>24</v>
      </c>
      <c r="B12" s="13">
        <v>666008.0</v>
      </c>
      <c r="C12" s="14"/>
      <c r="D12" s="15">
        <v>60.0</v>
      </c>
      <c r="E12" s="14">
        <f>D12-Graphs!J$27</f>
        <v>48</v>
      </c>
      <c r="F12" s="15">
        <f t="shared" si="1"/>
        <v>53</v>
      </c>
      <c r="G12" s="16">
        <v>1500.0</v>
      </c>
      <c r="H12" s="17">
        <v>0.1</v>
      </c>
      <c r="I12" s="18">
        <f t="shared" si="2"/>
        <v>1650</v>
      </c>
      <c r="J12" s="14">
        <f t="shared" si="3"/>
        <v>165</v>
      </c>
      <c r="K12" s="19">
        <f t="shared" si="4"/>
        <v>1815</v>
      </c>
      <c r="L12" s="18">
        <f t="shared" si="5"/>
        <v>315</v>
      </c>
      <c r="M12" s="14">
        <f t="shared" si="6"/>
        <v>3</v>
      </c>
      <c r="N12" s="19">
        <f t="shared" si="7"/>
        <v>108900</v>
      </c>
      <c r="O12" s="4"/>
      <c r="P12" s="4"/>
      <c r="Q12" s="4"/>
      <c r="R12" s="4"/>
      <c r="S12" s="4"/>
      <c r="T12" s="4"/>
      <c r="U12" s="4"/>
      <c r="V12" s="4"/>
      <c r="W12" s="4"/>
      <c r="X12" s="4"/>
      <c r="Y12" s="4"/>
      <c r="Z12" s="4"/>
      <c r="AA12" s="4"/>
      <c r="AB12" s="4"/>
    </row>
    <row r="13" ht="22.5" customHeight="1">
      <c r="A13" s="12" t="s">
        <v>25</v>
      </c>
      <c r="B13" s="13">
        <v>666009.0</v>
      </c>
      <c r="C13" s="14"/>
      <c r="D13" s="15">
        <v>120.0</v>
      </c>
      <c r="E13" s="14">
        <f>D13-Graphs!K$27</f>
        <v>115</v>
      </c>
      <c r="F13" s="15">
        <f t="shared" si="1"/>
        <v>115</v>
      </c>
      <c r="G13" s="16">
        <v>100.0</v>
      </c>
      <c r="H13" s="17">
        <v>0.4</v>
      </c>
      <c r="I13" s="18">
        <f t="shared" si="2"/>
        <v>140</v>
      </c>
      <c r="J13" s="14">
        <f t="shared" si="3"/>
        <v>14</v>
      </c>
      <c r="K13" s="19">
        <f t="shared" si="4"/>
        <v>154</v>
      </c>
      <c r="L13" s="18">
        <f t="shared" si="5"/>
        <v>54</v>
      </c>
      <c r="M13" s="14">
        <f t="shared" si="6"/>
        <v>19</v>
      </c>
      <c r="N13" s="19">
        <f t="shared" si="7"/>
        <v>18480</v>
      </c>
      <c r="O13" s="4"/>
      <c r="P13" s="4"/>
      <c r="Q13" s="4"/>
      <c r="R13" s="4"/>
      <c r="S13" s="4"/>
      <c r="T13" s="4"/>
      <c r="U13" s="4"/>
      <c r="V13" s="4"/>
      <c r="W13" s="4"/>
      <c r="X13" s="4"/>
      <c r="Y13" s="4"/>
      <c r="Z13" s="4"/>
      <c r="AA13" s="4"/>
      <c r="AB13" s="4"/>
    </row>
    <row r="14" ht="22.5" customHeight="1">
      <c r="A14" s="12" t="s">
        <v>26</v>
      </c>
      <c r="B14" s="13">
        <v>666010.0</v>
      </c>
      <c r="C14" s="14"/>
      <c r="D14" s="15">
        <v>90.0</v>
      </c>
      <c r="E14" s="14">
        <f>D14-Graphs!L$27</f>
        <v>83</v>
      </c>
      <c r="F14" s="15">
        <f t="shared" si="1"/>
        <v>83</v>
      </c>
      <c r="G14" s="16">
        <v>200.0</v>
      </c>
      <c r="H14" s="17">
        <v>0.3</v>
      </c>
      <c r="I14" s="18">
        <f t="shared" si="2"/>
        <v>260</v>
      </c>
      <c r="J14" s="14">
        <f t="shared" si="3"/>
        <v>26</v>
      </c>
      <c r="K14" s="19">
        <f t="shared" si="4"/>
        <v>286</v>
      </c>
      <c r="L14" s="18">
        <f t="shared" si="5"/>
        <v>86</v>
      </c>
      <c r="M14" s="14">
        <f t="shared" si="6"/>
        <v>17</v>
      </c>
      <c r="N14" s="19">
        <f t="shared" si="7"/>
        <v>25740</v>
      </c>
      <c r="O14" s="4"/>
      <c r="P14" s="4"/>
      <c r="Q14" s="4"/>
      <c r="R14" s="4"/>
      <c r="S14" s="4"/>
      <c r="T14" s="4"/>
      <c r="U14" s="4"/>
      <c r="V14" s="4"/>
      <c r="W14" s="4"/>
      <c r="X14" s="4"/>
      <c r="Y14" s="4"/>
      <c r="Z14" s="4"/>
      <c r="AA14" s="4"/>
      <c r="AB14" s="4"/>
    </row>
    <row r="15" ht="22.5" customHeight="1">
      <c r="A15" s="12" t="s">
        <v>27</v>
      </c>
      <c r="B15" s="13">
        <v>666011.0</v>
      </c>
      <c r="C15" s="14"/>
      <c r="D15" s="15">
        <v>50.0</v>
      </c>
      <c r="E15" s="14">
        <f>D15-Graphs!M$27</f>
        <v>46</v>
      </c>
      <c r="F15" s="15">
        <f t="shared" si="1"/>
        <v>46</v>
      </c>
      <c r="G15" s="16">
        <v>250.0</v>
      </c>
      <c r="H15" s="17">
        <v>0.3</v>
      </c>
      <c r="I15" s="18">
        <f t="shared" si="2"/>
        <v>325</v>
      </c>
      <c r="J15" s="14">
        <f t="shared" si="3"/>
        <v>32.5</v>
      </c>
      <c r="K15" s="19">
        <f t="shared" si="4"/>
        <v>357.5</v>
      </c>
      <c r="L15" s="18">
        <f t="shared" si="5"/>
        <v>107.5</v>
      </c>
      <c r="M15" s="14">
        <f t="shared" si="6"/>
        <v>12</v>
      </c>
      <c r="N15" s="19">
        <f t="shared" si="7"/>
        <v>17875</v>
      </c>
      <c r="O15" s="4"/>
      <c r="P15" s="4"/>
      <c r="Q15" s="4"/>
      <c r="R15" s="4"/>
      <c r="S15" s="4"/>
      <c r="T15" s="4"/>
      <c r="U15" s="4"/>
      <c r="V15" s="4"/>
      <c r="W15" s="4"/>
      <c r="X15" s="4"/>
      <c r="Y15" s="4"/>
      <c r="Z15" s="4"/>
      <c r="AA15" s="4"/>
      <c r="AB15" s="4"/>
    </row>
    <row r="16" ht="22.5" customHeight="1">
      <c r="A16" s="12" t="s">
        <v>28</v>
      </c>
      <c r="B16" s="13">
        <v>666012.0</v>
      </c>
      <c r="C16" s="14"/>
      <c r="D16" s="15">
        <v>50.0</v>
      </c>
      <c r="E16" s="14">
        <f>D16-Graphs!N$27</f>
        <v>48</v>
      </c>
      <c r="F16" s="15">
        <f t="shared" si="1"/>
        <v>48</v>
      </c>
      <c r="G16" s="16">
        <v>250.0</v>
      </c>
      <c r="H16" s="17">
        <v>0.3</v>
      </c>
      <c r="I16" s="18">
        <f t="shared" si="2"/>
        <v>325</v>
      </c>
      <c r="J16" s="14">
        <f t="shared" si="3"/>
        <v>32.5</v>
      </c>
      <c r="K16" s="19">
        <f t="shared" si="4"/>
        <v>357.5</v>
      </c>
      <c r="L16" s="18">
        <f t="shared" si="5"/>
        <v>107.5</v>
      </c>
      <c r="M16" s="14">
        <f t="shared" si="6"/>
        <v>12</v>
      </c>
      <c r="N16" s="19">
        <f t="shared" si="7"/>
        <v>17875</v>
      </c>
      <c r="O16" s="4"/>
      <c r="P16" s="4"/>
      <c r="Q16" s="4"/>
      <c r="R16" s="4"/>
      <c r="S16" s="4"/>
      <c r="T16" s="4"/>
      <c r="U16" s="4"/>
      <c r="V16" s="4"/>
      <c r="W16" s="4"/>
      <c r="X16" s="4"/>
      <c r="Y16" s="4"/>
      <c r="Z16" s="4"/>
      <c r="AA16" s="4"/>
      <c r="AB16" s="4"/>
    </row>
    <row r="17" ht="22.5" customHeight="1">
      <c r="A17" s="12" t="s">
        <v>29</v>
      </c>
      <c r="B17" s="13">
        <v>666013.0</v>
      </c>
      <c r="C17" s="14"/>
      <c r="D17" s="15">
        <v>50.0</v>
      </c>
      <c r="E17" s="14">
        <f>D17-Graphs!O$27</f>
        <v>44</v>
      </c>
      <c r="F17" s="15">
        <f t="shared" si="1"/>
        <v>44</v>
      </c>
      <c r="G17" s="16">
        <v>250.0</v>
      </c>
      <c r="H17" s="17">
        <v>0.3</v>
      </c>
      <c r="I17" s="18">
        <f t="shared" si="2"/>
        <v>325</v>
      </c>
      <c r="J17" s="14">
        <f t="shared" si="3"/>
        <v>32.5</v>
      </c>
      <c r="K17" s="19">
        <f t="shared" si="4"/>
        <v>357.5</v>
      </c>
      <c r="L17" s="18">
        <f t="shared" si="5"/>
        <v>107.5</v>
      </c>
      <c r="M17" s="14">
        <f t="shared" si="6"/>
        <v>12</v>
      </c>
      <c r="N17" s="19">
        <f t="shared" si="7"/>
        <v>17875</v>
      </c>
      <c r="O17" s="4"/>
      <c r="P17" s="4"/>
      <c r="Q17" s="4"/>
      <c r="R17" s="4"/>
      <c r="S17" s="4"/>
      <c r="T17" s="4"/>
      <c r="U17" s="4"/>
      <c r="V17" s="4"/>
      <c r="W17" s="4"/>
      <c r="X17" s="4"/>
      <c r="Y17" s="4"/>
      <c r="Z17" s="4"/>
      <c r="AA17" s="4"/>
      <c r="AB17" s="4"/>
    </row>
    <row r="18" ht="22.5" customHeight="1">
      <c r="A18" s="12" t="s">
        <v>30</v>
      </c>
      <c r="B18" s="13">
        <v>666014.0</v>
      </c>
      <c r="C18" s="14"/>
      <c r="D18" s="15">
        <v>45.0</v>
      </c>
      <c r="E18" s="14">
        <f>D18-Graphs!P$27</f>
        <v>23</v>
      </c>
      <c r="F18" s="15">
        <f t="shared" si="1"/>
        <v>43</v>
      </c>
      <c r="G18" s="16">
        <v>600.0</v>
      </c>
      <c r="H18" s="17">
        <v>0.1</v>
      </c>
      <c r="I18" s="18">
        <f t="shared" si="2"/>
        <v>660</v>
      </c>
      <c r="J18" s="14">
        <f t="shared" si="3"/>
        <v>66</v>
      </c>
      <c r="K18" s="19">
        <f t="shared" si="4"/>
        <v>726</v>
      </c>
      <c r="L18" s="18">
        <f t="shared" si="5"/>
        <v>126</v>
      </c>
      <c r="M18" s="14">
        <f t="shared" si="6"/>
        <v>8</v>
      </c>
      <c r="N18" s="19">
        <f t="shared" si="7"/>
        <v>32670</v>
      </c>
      <c r="O18" s="4"/>
      <c r="P18" s="4"/>
      <c r="Q18" s="4"/>
      <c r="R18" s="4"/>
      <c r="S18" s="4"/>
      <c r="T18" s="4"/>
      <c r="U18" s="4"/>
      <c r="V18" s="4"/>
      <c r="W18" s="4"/>
      <c r="X18" s="4"/>
      <c r="Y18" s="4"/>
      <c r="Z18" s="4"/>
      <c r="AA18" s="4"/>
      <c r="AB18" s="4"/>
    </row>
    <row r="19" ht="22.5" customHeight="1">
      <c r="A19" s="12" t="s">
        <v>31</v>
      </c>
      <c r="B19" s="13">
        <v>666015.0</v>
      </c>
      <c r="C19" s="14"/>
      <c r="D19" s="15">
        <v>60.0</v>
      </c>
      <c r="E19" s="14">
        <f>D19-Graphs!Q$27</f>
        <v>56</v>
      </c>
      <c r="F19" s="15">
        <f t="shared" si="1"/>
        <v>56</v>
      </c>
      <c r="G19" s="16">
        <v>550.0</v>
      </c>
      <c r="H19" s="17">
        <v>0.1</v>
      </c>
      <c r="I19" s="18">
        <f t="shared" si="2"/>
        <v>605</v>
      </c>
      <c r="J19" s="14">
        <f t="shared" si="3"/>
        <v>60.5</v>
      </c>
      <c r="K19" s="19">
        <f t="shared" si="4"/>
        <v>665.5</v>
      </c>
      <c r="L19" s="18">
        <f t="shared" si="5"/>
        <v>115.5</v>
      </c>
      <c r="M19" s="14">
        <f t="shared" si="6"/>
        <v>10</v>
      </c>
      <c r="N19" s="19">
        <f t="shared" si="7"/>
        <v>39930</v>
      </c>
      <c r="O19" s="4"/>
      <c r="P19" s="4"/>
      <c r="Q19" s="4"/>
      <c r="R19" s="4"/>
      <c r="S19" s="4"/>
      <c r="T19" s="4"/>
      <c r="U19" s="4"/>
      <c r="V19" s="4"/>
      <c r="W19" s="4"/>
      <c r="X19" s="4"/>
      <c r="Y19" s="4"/>
      <c r="Z19" s="4"/>
      <c r="AA19" s="4"/>
      <c r="AB19" s="4"/>
    </row>
    <row r="20" ht="22.5" customHeight="1">
      <c r="A20" s="12" t="s">
        <v>32</v>
      </c>
      <c r="B20" s="13">
        <v>666016.0</v>
      </c>
      <c r="C20" s="14"/>
      <c r="D20" s="15">
        <v>80.0</v>
      </c>
      <c r="E20" s="14">
        <f>D20-Graphs!R$27</f>
        <v>61</v>
      </c>
      <c r="F20" s="15">
        <f t="shared" si="1"/>
        <v>71</v>
      </c>
      <c r="G20" s="16">
        <v>350.0</v>
      </c>
      <c r="H20" s="17">
        <v>0.2</v>
      </c>
      <c r="I20" s="18">
        <f t="shared" si="2"/>
        <v>420</v>
      </c>
      <c r="J20" s="14">
        <f t="shared" si="3"/>
        <v>42</v>
      </c>
      <c r="K20" s="19">
        <f t="shared" si="4"/>
        <v>462</v>
      </c>
      <c r="L20" s="18">
        <f t="shared" si="5"/>
        <v>112</v>
      </c>
      <c r="M20" s="14">
        <f t="shared" si="6"/>
        <v>11</v>
      </c>
      <c r="N20" s="19">
        <f t="shared" si="7"/>
        <v>36960</v>
      </c>
      <c r="O20" s="4"/>
      <c r="P20" s="4"/>
      <c r="Q20" s="4"/>
      <c r="R20" s="4"/>
      <c r="S20" s="4"/>
      <c r="T20" s="4"/>
      <c r="U20" s="4"/>
      <c r="V20" s="4"/>
      <c r="W20" s="4"/>
      <c r="X20" s="4"/>
      <c r="Y20" s="4"/>
      <c r="Z20" s="4"/>
      <c r="AA20" s="4"/>
      <c r="AB20" s="4"/>
    </row>
    <row r="21" ht="22.5" customHeight="1">
      <c r="A21" s="12" t="s">
        <v>33</v>
      </c>
      <c r="B21" s="13">
        <v>666017.0</v>
      </c>
      <c r="C21" s="14"/>
      <c r="D21" s="15">
        <v>50.0</v>
      </c>
      <c r="E21" s="14">
        <f>D21-Graphs!S$27</f>
        <v>48</v>
      </c>
      <c r="F21" s="15">
        <f t="shared" si="1"/>
        <v>48</v>
      </c>
      <c r="G21" s="16">
        <v>500.0</v>
      </c>
      <c r="H21" s="17">
        <v>0.1</v>
      </c>
      <c r="I21" s="18">
        <f t="shared" si="2"/>
        <v>550</v>
      </c>
      <c r="J21" s="14">
        <f t="shared" si="3"/>
        <v>55</v>
      </c>
      <c r="K21" s="19">
        <f t="shared" si="4"/>
        <v>605</v>
      </c>
      <c r="L21" s="18">
        <f t="shared" si="5"/>
        <v>105</v>
      </c>
      <c r="M21" s="14">
        <f t="shared" si="6"/>
        <v>15</v>
      </c>
      <c r="N21" s="19">
        <f t="shared" si="7"/>
        <v>30250</v>
      </c>
      <c r="O21" s="4"/>
      <c r="P21" s="4"/>
      <c r="Q21" s="4"/>
      <c r="R21" s="4"/>
      <c r="S21" s="4"/>
      <c r="T21" s="4"/>
      <c r="U21" s="4"/>
      <c r="V21" s="4"/>
      <c r="W21" s="4"/>
      <c r="X21" s="4"/>
      <c r="Y21" s="4"/>
      <c r="Z21" s="4"/>
      <c r="AA21" s="4"/>
      <c r="AB21" s="4"/>
    </row>
    <row r="22" ht="22.5" customHeight="1">
      <c r="A22" s="20" t="s">
        <v>34</v>
      </c>
      <c r="B22" s="21">
        <v>666018.0</v>
      </c>
      <c r="C22" s="22"/>
      <c r="D22" s="23">
        <v>30.0</v>
      </c>
      <c r="E22" s="22">
        <f>D22-Graphs!T$27</f>
        <v>21</v>
      </c>
      <c r="F22" s="23">
        <f t="shared" si="1"/>
        <v>21</v>
      </c>
      <c r="G22" s="24">
        <v>700.0</v>
      </c>
      <c r="H22" s="25">
        <v>0.1</v>
      </c>
      <c r="I22" s="26">
        <f t="shared" si="2"/>
        <v>770</v>
      </c>
      <c r="J22" s="22">
        <f t="shared" si="3"/>
        <v>77</v>
      </c>
      <c r="K22" s="27">
        <f t="shared" si="4"/>
        <v>847</v>
      </c>
      <c r="L22" s="26">
        <f t="shared" si="5"/>
        <v>147</v>
      </c>
      <c r="M22" s="22">
        <f t="shared" si="6"/>
        <v>6</v>
      </c>
      <c r="N22" s="27">
        <f t="shared" si="7"/>
        <v>25410</v>
      </c>
      <c r="O22" s="4"/>
      <c r="P22" s="4"/>
      <c r="Q22" s="4"/>
      <c r="R22" s="4"/>
      <c r="S22" s="4"/>
      <c r="T22" s="4"/>
      <c r="U22" s="4"/>
      <c r="V22" s="4"/>
      <c r="W22" s="4"/>
      <c r="X22" s="4"/>
      <c r="Y22" s="4"/>
      <c r="Z22" s="4"/>
      <c r="AA22" s="4"/>
      <c r="AB22" s="4"/>
    </row>
    <row r="23" ht="19.5" customHeight="1">
      <c r="A23" s="28" t="s">
        <v>35</v>
      </c>
      <c r="B23" s="29"/>
      <c r="C23" s="29"/>
      <c r="D23" s="29"/>
      <c r="E23" s="29"/>
      <c r="F23" s="30"/>
      <c r="G23" s="31">
        <f t="shared" ref="G23:L23" si="8">average(G4:G22)</f>
        <v>786.8421053</v>
      </c>
      <c r="H23" s="32">
        <f t="shared" si="8"/>
        <v>0.1710526316</v>
      </c>
      <c r="I23" s="31">
        <f t="shared" si="8"/>
        <v>865</v>
      </c>
      <c r="J23" s="33">
        <f t="shared" si="8"/>
        <v>86.5</v>
      </c>
      <c r="K23" s="31">
        <f t="shared" si="8"/>
        <v>951.5</v>
      </c>
      <c r="L23" s="31">
        <f t="shared" si="8"/>
        <v>164.6578947</v>
      </c>
      <c r="M23" s="34" t="s">
        <v>36</v>
      </c>
      <c r="N23" s="35">
        <f>SUM(N4:N22)</f>
        <v>832975</v>
      </c>
      <c r="O23" s="4"/>
      <c r="P23" s="4"/>
      <c r="Q23" s="4"/>
      <c r="R23" s="4"/>
      <c r="S23" s="4"/>
      <c r="T23" s="4"/>
      <c r="U23" s="4"/>
      <c r="V23" s="4"/>
      <c r="W23" s="4"/>
      <c r="X23" s="4"/>
      <c r="Y23" s="4"/>
      <c r="Z23" s="4"/>
      <c r="AA23" s="4"/>
      <c r="AB23" s="4"/>
    </row>
    <row r="24">
      <c r="A24" s="36"/>
      <c r="O24" s="4"/>
      <c r="P24" s="4"/>
      <c r="Q24" s="4"/>
      <c r="R24" s="4"/>
      <c r="S24" s="4"/>
      <c r="T24" s="4"/>
      <c r="U24" s="4"/>
      <c r="V24" s="4"/>
      <c r="W24" s="4"/>
      <c r="X24" s="4"/>
      <c r="Y24" s="4"/>
      <c r="Z24" s="4"/>
      <c r="AA24" s="4"/>
      <c r="AB24" s="4"/>
    </row>
    <row r="25">
      <c r="A25" s="1" t="s">
        <v>37</v>
      </c>
      <c r="B25" s="2"/>
      <c r="C25" s="2"/>
      <c r="D25" s="2"/>
      <c r="E25" s="2"/>
      <c r="F25" s="2"/>
      <c r="G25" s="2"/>
      <c r="H25" s="2"/>
      <c r="I25" s="2"/>
      <c r="J25" s="37"/>
      <c r="K25" s="38"/>
      <c r="L25" s="38"/>
      <c r="M25" s="38"/>
      <c r="N25" s="38"/>
      <c r="O25" s="4"/>
      <c r="P25" s="4"/>
      <c r="Q25" s="4"/>
      <c r="R25" s="4"/>
      <c r="S25" s="4"/>
      <c r="T25" s="4"/>
      <c r="U25" s="4"/>
      <c r="V25" s="4"/>
      <c r="W25" s="4"/>
      <c r="X25" s="4"/>
      <c r="Y25" s="4"/>
      <c r="Z25" s="4"/>
      <c r="AA25" s="4"/>
      <c r="AB25" s="4"/>
    </row>
    <row r="26">
      <c r="A26" s="39" t="s">
        <v>38</v>
      </c>
      <c r="B26" s="40" t="s">
        <v>39</v>
      </c>
      <c r="C26" s="40" t="s">
        <v>4</v>
      </c>
      <c r="D26" s="41" t="s">
        <v>40</v>
      </c>
      <c r="E26" s="40" t="s">
        <v>41</v>
      </c>
      <c r="F26" s="41" t="s">
        <v>42</v>
      </c>
      <c r="G26" s="40" t="s">
        <v>43</v>
      </c>
      <c r="H26" s="40" t="s">
        <v>44</v>
      </c>
      <c r="I26" s="41" t="s">
        <v>45</v>
      </c>
      <c r="K26" s="42"/>
      <c r="L26" s="42"/>
      <c r="M26" s="42"/>
      <c r="N26" s="42"/>
      <c r="O26" s="4"/>
      <c r="P26" s="4"/>
      <c r="Q26" s="4"/>
      <c r="R26" s="4"/>
      <c r="S26" s="4"/>
      <c r="T26" s="4"/>
      <c r="U26" s="4"/>
      <c r="V26" s="4"/>
      <c r="W26" s="4"/>
      <c r="X26" s="4"/>
      <c r="Y26" s="4"/>
      <c r="Z26" s="4"/>
      <c r="AA26" s="4"/>
      <c r="AB26" s="4"/>
    </row>
    <row r="27" ht="18.75" customHeight="1">
      <c r="A27" s="43">
        <v>100031.0</v>
      </c>
      <c r="B27" s="44" t="s">
        <v>16</v>
      </c>
      <c r="C27" s="45" t="str">
        <f>iferror(vlookup(B27,PriceList!$A$4:$M$22,3,false),"")</f>
        <v/>
      </c>
      <c r="D27" s="46">
        <v>20.0</v>
      </c>
      <c r="E27" s="26">
        <f t="shared" ref="E27:E37" si="9">IFERROR(VLOOKUP($B27,$A$4:$N$22,7, false),"")</f>
        <v>200</v>
      </c>
      <c r="F27" s="47">
        <f t="shared" ref="F27:F37" si="10">IFERROR(VLOOKUP($B27,$A$4:$N$22,5, false),"")</f>
        <v>68</v>
      </c>
      <c r="G27" s="48">
        <f t="shared" ref="G27:G37" si="11">IF(D27+F27=0, "", D27+F27)</f>
        <v>88</v>
      </c>
      <c r="H27" s="21" t="s">
        <v>46</v>
      </c>
      <c r="I27" s="49">
        <f t="shared" ref="I27:I37" si="12">IF(D27*E27=0, "", D27*E27)</f>
        <v>4000</v>
      </c>
      <c r="K27" s="4"/>
      <c r="L27" s="4"/>
      <c r="M27" s="4"/>
      <c r="N27" s="4"/>
      <c r="O27" s="4"/>
      <c r="P27" s="4"/>
      <c r="Q27" s="4"/>
      <c r="R27" s="4"/>
      <c r="S27" s="4"/>
      <c r="T27" s="4"/>
      <c r="U27" s="4"/>
      <c r="V27" s="4"/>
      <c r="W27" s="4"/>
      <c r="X27" s="4"/>
      <c r="Y27" s="4"/>
      <c r="Z27" s="4"/>
      <c r="AA27" s="4"/>
      <c r="AB27" s="4"/>
    </row>
    <row r="28" ht="18.75" customHeight="1">
      <c r="A28" s="50">
        <f t="shared" ref="A28:A37" si="13">IFERROR(IF(ISNUMBER(MATCH($B28,$A$4:$A$22,0)),A27+1,""), "")</f>
        <v>100032</v>
      </c>
      <c r="B28" s="51" t="s">
        <v>19</v>
      </c>
      <c r="C28" s="52" t="str">
        <f>iferror(vlookup(B28,PriceList!$A$4:$M$22,3,false),"")</f>
        <v/>
      </c>
      <c r="D28" s="53">
        <v>20.0</v>
      </c>
      <c r="E28" s="54">
        <f t="shared" si="9"/>
        <v>300</v>
      </c>
      <c r="F28" s="55">
        <f t="shared" si="10"/>
        <v>69</v>
      </c>
      <c r="G28" s="56">
        <f t="shared" si="11"/>
        <v>89</v>
      </c>
      <c r="H28" s="57" t="s">
        <v>46</v>
      </c>
      <c r="I28" s="58">
        <f t="shared" si="12"/>
        <v>6000</v>
      </c>
      <c r="K28" s="4"/>
      <c r="L28" s="4"/>
      <c r="M28" s="4"/>
      <c r="N28" s="4"/>
      <c r="O28" s="4"/>
      <c r="P28" s="4"/>
      <c r="Q28" s="4"/>
      <c r="R28" s="4"/>
      <c r="S28" s="4"/>
      <c r="T28" s="4"/>
      <c r="U28" s="4"/>
      <c r="V28" s="4"/>
      <c r="W28" s="4"/>
      <c r="X28" s="4"/>
      <c r="Y28" s="4"/>
      <c r="Z28" s="4"/>
      <c r="AA28" s="4"/>
      <c r="AB28" s="4"/>
    </row>
    <row r="29" ht="18.75" customHeight="1">
      <c r="A29" s="59">
        <f t="shared" si="13"/>
        <v>100033</v>
      </c>
      <c r="B29" s="60" t="s">
        <v>30</v>
      </c>
      <c r="C29" s="61" t="str">
        <f>iferror(vlookup(B29,PriceList!$A$4:$M$22,3,false),"")</f>
        <v/>
      </c>
      <c r="D29" s="62">
        <v>20.0</v>
      </c>
      <c r="E29" s="63">
        <f t="shared" si="9"/>
        <v>600</v>
      </c>
      <c r="F29" s="47">
        <f t="shared" si="10"/>
        <v>23</v>
      </c>
      <c r="G29" s="64">
        <f t="shared" si="11"/>
        <v>43</v>
      </c>
      <c r="H29" s="65" t="s">
        <v>46</v>
      </c>
      <c r="I29" s="49">
        <f t="shared" si="12"/>
        <v>12000</v>
      </c>
      <c r="K29" s="4"/>
      <c r="L29" s="4"/>
      <c r="M29" s="4"/>
      <c r="N29" s="4"/>
      <c r="O29" s="4"/>
      <c r="P29" s="4"/>
      <c r="Q29" s="4"/>
      <c r="R29" s="4"/>
      <c r="S29" s="4"/>
      <c r="T29" s="4"/>
      <c r="U29" s="4"/>
      <c r="V29" s="4"/>
      <c r="W29" s="4"/>
      <c r="X29" s="4"/>
      <c r="Y29" s="4"/>
      <c r="Z29" s="4"/>
      <c r="AA29" s="4"/>
      <c r="AB29" s="4"/>
    </row>
    <row r="30" ht="18.75" customHeight="1">
      <c r="A30" s="50">
        <f t="shared" si="13"/>
        <v>100034</v>
      </c>
      <c r="B30" s="51" t="s">
        <v>32</v>
      </c>
      <c r="C30" s="52" t="str">
        <f>iferror(vlookup(B30,PriceList!$A$4:$M$22,3,false),"")</f>
        <v/>
      </c>
      <c r="D30" s="53">
        <v>10.0</v>
      </c>
      <c r="E30" s="54">
        <f t="shared" si="9"/>
        <v>350</v>
      </c>
      <c r="F30" s="55">
        <f t="shared" si="10"/>
        <v>61</v>
      </c>
      <c r="G30" s="56">
        <f t="shared" si="11"/>
        <v>71</v>
      </c>
      <c r="H30" s="57" t="s">
        <v>47</v>
      </c>
      <c r="I30" s="58">
        <f t="shared" si="12"/>
        <v>3500</v>
      </c>
      <c r="K30" s="4"/>
      <c r="L30" s="4"/>
      <c r="M30" s="4"/>
      <c r="N30" s="4"/>
      <c r="O30" s="4"/>
      <c r="P30" s="4"/>
      <c r="Q30" s="4"/>
      <c r="R30" s="4"/>
      <c r="S30" s="4"/>
      <c r="T30" s="4"/>
      <c r="U30" s="4"/>
      <c r="V30" s="4"/>
      <c r="W30" s="4"/>
      <c r="X30" s="4"/>
      <c r="Y30" s="4"/>
      <c r="Z30" s="4"/>
      <c r="AA30" s="4"/>
      <c r="AB30" s="4"/>
    </row>
    <row r="31" ht="18.75" customHeight="1">
      <c r="A31" s="59">
        <f t="shared" si="13"/>
        <v>100035</v>
      </c>
      <c r="B31" s="60" t="s">
        <v>24</v>
      </c>
      <c r="C31" s="61" t="str">
        <f>iferror(vlookup(B31,PriceList!$A$4:$M$22,3,false),"")</f>
        <v/>
      </c>
      <c r="D31" s="62">
        <v>5.0</v>
      </c>
      <c r="E31" s="63">
        <f t="shared" si="9"/>
        <v>1500</v>
      </c>
      <c r="F31" s="47">
        <f t="shared" si="10"/>
        <v>48</v>
      </c>
      <c r="G31" s="64">
        <f t="shared" si="11"/>
        <v>53</v>
      </c>
      <c r="H31" s="65" t="s">
        <v>47</v>
      </c>
      <c r="I31" s="49">
        <f t="shared" si="12"/>
        <v>7500</v>
      </c>
      <c r="K31" s="4"/>
      <c r="L31" s="4"/>
      <c r="M31" s="4"/>
      <c r="N31" s="4"/>
      <c r="O31" s="4"/>
      <c r="P31" s="4"/>
      <c r="Q31" s="4"/>
      <c r="R31" s="4"/>
      <c r="S31" s="4"/>
      <c r="T31" s="4"/>
      <c r="U31" s="4"/>
      <c r="V31" s="4"/>
      <c r="W31" s="4"/>
      <c r="X31" s="4"/>
      <c r="Y31" s="4"/>
      <c r="Z31" s="4"/>
      <c r="AA31" s="4"/>
      <c r="AB31" s="4"/>
    </row>
    <row r="32" ht="18.75" customHeight="1">
      <c r="A32" s="50">
        <f t="shared" si="13"/>
        <v>100036</v>
      </c>
      <c r="B32" s="51" t="s">
        <v>21</v>
      </c>
      <c r="C32" s="52" t="str">
        <f>iferror(vlookup(B32,PriceList!$A$4:$M$22,3,false),"")</f>
        <v/>
      </c>
      <c r="D32" s="53">
        <v>10.0</v>
      </c>
      <c r="E32" s="54">
        <f t="shared" si="9"/>
        <v>1200</v>
      </c>
      <c r="F32" s="55">
        <f t="shared" si="10"/>
        <v>44</v>
      </c>
      <c r="G32" s="56">
        <f t="shared" si="11"/>
        <v>54</v>
      </c>
      <c r="H32" s="57" t="s">
        <v>48</v>
      </c>
      <c r="I32" s="58">
        <f t="shared" si="12"/>
        <v>12000</v>
      </c>
      <c r="K32" s="4"/>
      <c r="L32" s="4"/>
      <c r="M32" s="4"/>
      <c r="N32" s="4"/>
      <c r="O32" s="4"/>
      <c r="P32" s="4"/>
      <c r="Q32" s="4"/>
      <c r="R32" s="4"/>
      <c r="S32" s="4"/>
      <c r="T32" s="4"/>
      <c r="U32" s="4"/>
      <c r="V32" s="4"/>
      <c r="W32" s="4"/>
      <c r="X32" s="4"/>
      <c r="Y32" s="4"/>
      <c r="Z32" s="4"/>
      <c r="AA32" s="4"/>
      <c r="AB32" s="4"/>
    </row>
    <row r="33" ht="18.75" customHeight="1">
      <c r="A33" s="59">
        <f t="shared" si="13"/>
        <v>100037</v>
      </c>
      <c r="B33" s="60" t="s">
        <v>24</v>
      </c>
      <c r="C33" s="61" t="str">
        <f>iferror(vlookup(B33,PriceList!$A$4:$M$22,3,false),"")</f>
        <v/>
      </c>
      <c r="D33" s="62">
        <v>5.0</v>
      </c>
      <c r="E33" s="63">
        <f t="shared" si="9"/>
        <v>1500</v>
      </c>
      <c r="F33" s="47">
        <f t="shared" si="10"/>
        <v>48</v>
      </c>
      <c r="G33" s="64">
        <f t="shared" si="11"/>
        <v>53</v>
      </c>
      <c r="H33" s="65" t="s">
        <v>47</v>
      </c>
      <c r="I33" s="49">
        <f t="shared" si="12"/>
        <v>7500</v>
      </c>
      <c r="K33" s="4"/>
      <c r="L33" s="4"/>
      <c r="M33" s="4"/>
      <c r="N33" s="4"/>
      <c r="O33" s="4"/>
      <c r="P33" s="4"/>
      <c r="Q33" s="4"/>
      <c r="R33" s="4"/>
      <c r="S33" s="4"/>
      <c r="T33" s="4"/>
      <c r="U33" s="4"/>
      <c r="V33" s="4"/>
      <c r="W33" s="4"/>
      <c r="X33" s="4"/>
      <c r="Y33" s="4"/>
      <c r="Z33" s="4"/>
      <c r="AA33" s="4"/>
      <c r="AB33" s="4"/>
    </row>
    <row r="34" ht="18.75" customHeight="1">
      <c r="A34" s="50" t="str">
        <f t="shared" si="13"/>
        <v/>
      </c>
      <c r="B34" s="51"/>
      <c r="C34" s="52" t="str">
        <f>iferror(vlookup(B34,PriceList!$A$4:$M$22,3,false),"")</f>
        <v/>
      </c>
      <c r="D34" s="66"/>
      <c r="E34" s="54" t="str">
        <f t="shared" si="9"/>
        <v/>
      </c>
      <c r="F34" s="55" t="str">
        <f t="shared" si="10"/>
        <v/>
      </c>
      <c r="G34" s="56" t="str">
        <f t="shared" si="11"/>
        <v/>
      </c>
      <c r="H34" s="67"/>
      <c r="I34" s="58" t="str">
        <f t="shared" si="12"/>
        <v/>
      </c>
      <c r="K34" s="4"/>
      <c r="L34" s="4"/>
      <c r="M34" s="4"/>
      <c r="N34" s="4"/>
      <c r="O34" s="4"/>
      <c r="P34" s="4"/>
      <c r="Q34" s="4"/>
      <c r="R34" s="4"/>
      <c r="S34" s="4"/>
      <c r="T34" s="4"/>
      <c r="U34" s="4"/>
      <c r="V34" s="4"/>
      <c r="W34" s="4"/>
      <c r="X34" s="4"/>
      <c r="Y34" s="4"/>
      <c r="Z34" s="4"/>
      <c r="AA34" s="4"/>
      <c r="AB34" s="4"/>
    </row>
    <row r="35" ht="18.75" customHeight="1">
      <c r="A35" s="59" t="str">
        <f t="shared" si="13"/>
        <v/>
      </c>
      <c r="B35" s="60"/>
      <c r="C35" s="61" t="str">
        <f>iferror(vlookup(B35,PriceList!$A$4:$M$22,3,false),"")</f>
        <v/>
      </c>
      <c r="D35" s="4"/>
      <c r="E35" s="63" t="str">
        <f t="shared" si="9"/>
        <v/>
      </c>
      <c r="F35" s="47" t="str">
        <f t="shared" si="10"/>
        <v/>
      </c>
      <c r="G35" s="64" t="str">
        <f t="shared" si="11"/>
        <v/>
      </c>
      <c r="H35" s="68"/>
      <c r="I35" s="49" t="str">
        <f t="shared" si="12"/>
        <v/>
      </c>
      <c r="K35" s="4"/>
      <c r="L35" s="4"/>
      <c r="M35" s="4"/>
      <c r="N35" s="4"/>
      <c r="O35" s="4"/>
      <c r="P35" s="4"/>
      <c r="Q35" s="4"/>
      <c r="R35" s="4"/>
      <c r="S35" s="4"/>
      <c r="T35" s="4"/>
      <c r="U35" s="4"/>
      <c r="V35" s="4"/>
      <c r="W35" s="4"/>
      <c r="X35" s="4"/>
      <c r="Y35" s="4"/>
      <c r="Z35" s="4"/>
      <c r="AA35" s="4"/>
      <c r="AB35" s="4"/>
    </row>
    <row r="36" ht="18.75" customHeight="1">
      <c r="A36" s="50" t="str">
        <f t="shared" si="13"/>
        <v/>
      </c>
      <c r="B36" s="51"/>
      <c r="C36" s="52" t="str">
        <f>iferror(vlookup(B36,PriceList!$A$4:$M$22,3,false),"")</f>
        <v/>
      </c>
      <c r="D36" s="66"/>
      <c r="E36" s="54" t="str">
        <f t="shared" si="9"/>
        <v/>
      </c>
      <c r="F36" s="55" t="str">
        <f t="shared" si="10"/>
        <v/>
      </c>
      <c r="G36" s="56" t="str">
        <f t="shared" si="11"/>
        <v/>
      </c>
      <c r="H36" s="67"/>
      <c r="I36" s="58" t="str">
        <f t="shared" si="12"/>
        <v/>
      </c>
      <c r="K36" s="4"/>
      <c r="L36" s="4"/>
      <c r="M36" s="4"/>
      <c r="N36" s="4"/>
      <c r="O36" s="4"/>
      <c r="P36" s="4"/>
      <c r="Q36" s="4"/>
      <c r="R36" s="4"/>
      <c r="S36" s="4"/>
      <c r="T36" s="4"/>
      <c r="U36" s="4"/>
      <c r="V36" s="4"/>
      <c r="W36" s="4"/>
      <c r="X36" s="4"/>
      <c r="Y36" s="4"/>
      <c r="Z36" s="4"/>
      <c r="AA36" s="4"/>
      <c r="AB36" s="4"/>
    </row>
    <row r="37" ht="18.75" customHeight="1">
      <c r="A37" s="59" t="str">
        <f t="shared" si="13"/>
        <v/>
      </c>
      <c r="B37" s="60"/>
      <c r="C37" s="61" t="str">
        <f>iferror(vlookup(B37,PriceList!$A$4:$M$22,3,false),"")</f>
        <v/>
      </c>
      <c r="D37" s="4"/>
      <c r="E37" s="63" t="str">
        <f t="shared" si="9"/>
        <v/>
      </c>
      <c r="F37" s="47" t="str">
        <f t="shared" si="10"/>
        <v/>
      </c>
      <c r="G37" s="64" t="str">
        <f t="shared" si="11"/>
        <v/>
      </c>
      <c r="H37" s="68"/>
      <c r="I37" s="49" t="str">
        <f t="shared" si="12"/>
        <v/>
      </c>
      <c r="K37" s="4"/>
      <c r="L37" s="4"/>
      <c r="M37" s="4"/>
      <c r="N37" s="4"/>
      <c r="O37" s="4"/>
      <c r="P37" s="4"/>
      <c r="Q37" s="4"/>
      <c r="R37" s="4"/>
      <c r="S37" s="4"/>
      <c r="T37" s="4"/>
      <c r="U37" s="4"/>
      <c r="V37" s="4"/>
      <c r="W37" s="4"/>
      <c r="X37" s="4"/>
      <c r="Y37" s="4"/>
      <c r="Z37" s="4"/>
      <c r="AA37" s="4"/>
      <c r="AB37" s="4"/>
    </row>
    <row r="38">
      <c r="A38" s="69" t="s">
        <v>49</v>
      </c>
      <c r="B38" s="70"/>
      <c r="C38" s="70"/>
      <c r="D38" s="71">
        <f t="shared" ref="D38:G38" si="14">SUM(D27:D37)</f>
        <v>90</v>
      </c>
      <c r="E38" s="72">
        <f t="shared" si="14"/>
        <v>5650</v>
      </c>
      <c r="F38" s="71">
        <f t="shared" si="14"/>
        <v>361</v>
      </c>
      <c r="G38" s="73">
        <f t="shared" si="14"/>
        <v>451</v>
      </c>
      <c r="H38" s="74" t="s">
        <v>50</v>
      </c>
      <c r="I38" s="75">
        <f>SUM(I27:I37)</f>
        <v>52500</v>
      </c>
      <c r="K38" s="4"/>
      <c r="L38" s="4"/>
      <c r="M38" s="4"/>
      <c r="N38" s="4"/>
      <c r="O38" s="4"/>
      <c r="P38" s="4"/>
      <c r="Q38" s="4"/>
      <c r="R38" s="4"/>
      <c r="S38" s="4"/>
      <c r="T38" s="4"/>
      <c r="U38" s="4"/>
      <c r="V38" s="4"/>
      <c r="W38" s="4"/>
      <c r="X38" s="4"/>
      <c r="Y38" s="4"/>
      <c r="Z38" s="4"/>
      <c r="AA38" s="4"/>
      <c r="AB38" s="4"/>
    </row>
    <row r="39">
      <c r="A39" s="76" t="s">
        <v>51</v>
      </c>
      <c r="B39" s="4">
        <f>MAX(A27:A37)+1</f>
        <v>100038</v>
      </c>
      <c r="C39" s="4"/>
      <c r="D39" s="4"/>
      <c r="E39" s="4"/>
      <c r="F39" s="4"/>
      <c r="G39" s="4"/>
      <c r="H39" s="4"/>
      <c r="I39" s="4"/>
      <c r="J39" s="4"/>
      <c r="K39" s="4"/>
      <c r="L39" s="4"/>
      <c r="M39" s="4"/>
      <c r="N39" s="4"/>
      <c r="O39" s="4"/>
      <c r="P39" s="4"/>
      <c r="Q39" s="4"/>
      <c r="R39" s="4"/>
      <c r="S39" s="4"/>
      <c r="T39" s="4"/>
      <c r="U39" s="4"/>
      <c r="V39" s="4"/>
      <c r="W39" s="4"/>
      <c r="X39" s="4"/>
      <c r="Y39" s="4"/>
      <c r="Z39" s="4"/>
      <c r="AA39" s="4"/>
      <c r="AB39" s="4"/>
    </row>
    <row r="40">
      <c r="A40" s="36"/>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c r="A41" s="36"/>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c r="A42" s="36"/>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c r="A43" s="36"/>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c r="A44" s="36"/>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c r="A45" s="36"/>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c r="A46" s="36"/>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c r="A47" s="36"/>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c r="A48" s="36"/>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c r="A49" s="36"/>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c r="A50" s="36"/>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c r="A51" s="36"/>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c r="A52" s="36"/>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c r="A53" s="36"/>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c r="A54" s="36"/>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c r="A55" s="36"/>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c r="A56" s="36"/>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c r="A57" s="36"/>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c r="A58" s="36"/>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c r="A59" s="36"/>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c r="A60" s="36"/>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c r="A61" s="36"/>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c r="A62" s="36"/>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c r="A63" s="36"/>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c r="A64" s="36"/>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c r="A65" s="36"/>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c r="A66" s="36"/>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c r="A67" s="36"/>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c r="A68" s="36"/>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c r="A69" s="36"/>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c r="A70" s="36"/>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c r="A71" s="36"/>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c r="A72" s="36"/>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c r="A73" s="36"/>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c r="A74" s="36"/>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c r="A75" s="36"/>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c r="A76" s="36"/>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c r="A77" s="36"/>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c r="A78" s="36"/>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c r="A79" s="36"/>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c r="A80" s="36"/>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c r="A81" s="36"/>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c r="A82" s="36"/>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c r="A83" s="36"/>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c r="A84" s="36"/>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c r="A85" s="36"/>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c r="A86" s="36"/>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c r="A87" s="36"/>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c r="A88" s="36"/>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c r="A89" s="36"/>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c r="A90" s="36"/>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c r="A91" s="36"/>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c r="A92" s="36"/>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c r="A93" s="36"/>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c r="A94" s="36"/>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c r="A95" s="36"/>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c r="A96" s="36"/>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c r="A97" s="36"/>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c r="A98" s="36"/>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c r="A99" s="36"/>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c r="A100" s="3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c r="A101" s="3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c r="A102" s="3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c r="A103" s="3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c r="A104" s="3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c r="A105" s="3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c r="A106" s="36"/>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c r="A107" s="36"/>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c r="A108" s="36"/>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c r="A109" s="36"/>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c r="A110" s="36"/>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c r="A111" s="36"/>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c r="A112" s="36"/>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c r="A113" s="36"/>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c r="A114" s="36"/>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c r="A115" s="3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c r="A116" s="3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c r="A117" s="3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c r="A118" s="3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c r="A119" s="3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c r="A120" s="3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c r="A121" s="3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c r="A122" s="3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c r="A123" s="3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c r="A124" s="3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c r="A125" s="3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c r="A126" s="3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c r="A127" s="3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c r="A128" s="36"/>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c r="A129" s="36"/>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c r="A130" s="36"/>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c r="A131" s="36"/>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c r="A132" s="36"/>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c r="A133" s="36"/>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c r="A134" s="36"/>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c r="A135" s="36"/>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c r="A136" s="36"/>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c r="A137" s="36"/>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c r="A138" s="36"/>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c r="A139" s="36"/>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c r="A140" s="36"/>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c r="A141" s="36"/>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c r="A142" s="3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c r="A143" s="36"/>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c r="A144" s="36"/>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c r="A145" s="36"/>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c r="A146" s="36"/>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c r="A147" s="36"/>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c r="A148" s="36"/>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c r="A149" s="36"/>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c r="A150" s="36"/>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c r="A151" s="36"/>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c r="A152" s="36"/>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c r="A153" s="36"/>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c r="A154" s="36"/>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c r="A155" s="36"/>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c r="A156" s="36"/>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c r="A157" s="36"/>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c r="A158" s="36"/>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c r="A159" s="36"/>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c r="A160" s="36"/>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c r="A161" s="36"/>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c r="A162" s="3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c r="A163" s="36"/>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c r="A164" s="36"/>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c r="A165" s="3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c r="A166" s="3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c r="A167" s="36"/>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c r="A168" s="36"/>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c r="A169" s="36"/>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c r="A170" s="36"/>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c r="A171" s="36"/>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c r="A172" s="36"/>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c r="A173" s="36"/>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c r="A174" s="36"/>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c r="A175" s="36"/>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c r="A176" s="36"/>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c r="A177" s="36"/>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c r="A178" s="36"/>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c r="A179" s="36"/>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c r="A180" s="36"/>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c r="A181" s="36"/>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c r="A182" s="36"/>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c r="A183" s="36"/>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c r="A184" s="36"/>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c r="A185" s="36"/>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c r="A186" s="36"/>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c r="A187" s="36"/>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c r="A188" s="36"/>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c r="A189" s="36"/>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c r="A190" s="36"/>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c r="A191" s="36"/>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c r="A192" s="36"/>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c r="A193" s="36"/>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c r="A194" s="36"/>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c r="A195" s="36"/>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c r="A196" s="36"/>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c r="A197" s="36"/>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c r="A198" s="36"/>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c r="A199" s="36"/>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c r="A200" s="36"/>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c r="A201" s="36"/>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c r="A202" s="36"/>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c r="A203" s="36"/>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c r="A204" s="36"/>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c r="A205" s="36"/>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c r="A206" s="36"/>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c r="A207" s="36"/>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c r="A208" s="36"/>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c r="A209" s="36"/>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c r="A210" s="36"/>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c r="A211" s="36"/>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c r="A212" s="36"/>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c r="A213" s="36"/>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c r="A214" s="36"/>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c r="A215" s="36"/>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c r="A216" s="36"/>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c r="A217" s="36"/>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c r="A218" s="36"/>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c r="A219" s="36"/>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c r="A220" s="36"/>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c r="A221" s="36"/>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c r="A222" s="36"/>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c r="A223" s="36"/>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c r="A224" s="36"/>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c r="A225" s="36"/>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c r="A226" s="36"/>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c r="A227" s="36"/>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c r="A228" s="36"/>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c r="A229" s="36"/>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c r="A230" s="36"/>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c r="A231" s="36"/>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c r="A232" s="36"/>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c r="A233" s="36"/>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c r="A234" s="36"/>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c r="A235" s="36"/>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c r="A236" s="36"/>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c r="A237" s="36"/>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c r="A238" s="36"/>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c r="A239" s="36"/>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c r="A240" s="36"/>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c r="A241" s="36"/>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c r="A242" s="36"/>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c r="A243" s="36"/>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c r="A244" s="36"/>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c r="A245" s="36"/>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c r="A246" s="36"/>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c r="A247" s="36"/>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c r="A248" s="36"/>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c r="A249" s="36"/>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c r="A250" s="36"/>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c r="A251" s="36"/>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c r="A252" s="36"/>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c r="A253" s="36"/>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c r="A254" s="36"/>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c r="A255" s="36"/>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c r="A256" s="36"/>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c r="A257" s="36"/>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c r="A258" s="36"/>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c r="A259" s="36"/>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c r="A260" s="36"/>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c r="A261" s="36"/>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c r="A262" s="36"/>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c r="A263" s="36"/>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c r="A264" s="36"/>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c r="A265" s="36"/>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c r="A266" s="36"/>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c r="A267" s="36"/>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c r="A268" s="36"/>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c r="A269" s="36"/>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c r="A270" s="36"/>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c r="A271" s="36"/>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c r="A272" s="36"/>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c r="A273" s="36"/>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c r="A274" s="36"/>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c r="A275" s="36"/>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c r="A276" s="36"/>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c r="A277" s="36"/>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c r="A278" s="36"/>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c r="A279" s="36"/>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c r="A280" s="36"/>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c r="A281" s="36"/>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c r="A282" s="36"/>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c r="A283" s="36"/>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c r="A284" s="36"/>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c r="A285" s="36"/>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c r="A286" s="36"/>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c r="A287" s="36"/>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c r="A288" s="36"/>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c r="A289" s="36"/>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c r="A290" s="36"/>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c r="A291" s="36"/>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c r="A292" s="36"/>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c r="A293" s="36"/>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c r="A294" s="36"/>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c r="A295" s="36"/>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c r="A296" s="36"/>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c r="A297" s="36"/>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c r="A298" s="36"/>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c r="A299" s="36"/>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c r="A300" s="36"/>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c r="A301" s="36"/>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c r="A302" s="36"/>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c r="A303" s="36"/>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c r="A304" s="36"/>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c r="A305" s="36"/>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c r="A306" s="36"/>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c r="A307" s="36"/>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c r="A308" s="36"/>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c r="A309" s="36"/>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c r="A310" s="36"/>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c r="A311" s="36"/>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c r="A312" s="36"/>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c r="A313" s="36"/>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c r="A314" s="36"/>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c r="A315" s="36"/>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c r="A316" s="36"/>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c r="A317" s="36"/>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c r="A318" s="36"/>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c r="A319" s="36"/>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c r="A320" s="36"/>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c r="A321" s="36"/>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c r="A322" s="36"/>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c r="A323" s="36"/>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c r="A324" s="36"/>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c r="A325" s="36"/>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c r="A326" s="36"/>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c r="A327" s="36"/>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c r="A328" s="36"/>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c r="A329" s="36"/>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c r="A330" s="36"/>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c r="A331" s="36"/>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c r="A332" s="36"/>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c r="A333" s="36"/>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c r="A334" s="36"/>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c r="A335" s="36"/>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c r="A336" s="36"/>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c r="A337" s="36"/>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c r="A338" s="36"/>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c r="A339" s="36"/>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c r="A340" s="36"/>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c r="A341" s="36"/>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c r="A342" s="36"/>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c r="A343" s="36"/>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c r="A344" s="36"/>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c r="A345" s="36"/>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c r="A346" s="36"/>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c r="A347" s="36"/>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c r="A348" s="36"/>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c r="A349" s="36"/>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c r="A350" s="36"/>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c r="A351" s="36"/>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c r="A352" s="36"/>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c r="A353" s="36"/>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c r="A354" s="36"/>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c r="A355" s="36"/>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c r="A356" s="36"/>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c r="A357" s="36"/>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c r="A358" s="36"/>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c r="A359" s="36"/>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c r="A360" s="36"/>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c r="A361" s="36"/>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c r="A362" s="36"/>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c r="A363" s="36"/>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c r="A364" s="36"/>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c r="A365" s="36"/>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c r="A366" s="36"/>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c r="A367" s="36"/>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c r="A368" s="36"/>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c r="A369" s="36"/>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c r="A370" s="36"/>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c r="A371" s="36"/>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c r="A372" s="36"/>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c r="A373" s="36"/>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c r="A374" s="36"/>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c r="A375" s="36"/>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c r="A376" s="36"/>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c r="A377" s="36"/>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c r="A378" s="36"/>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c r="A379" s="36"/>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c r="A380" s="36"/>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c r="A381" s="36"/>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c r="A382" s="36"/>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c r="A383" s="36"/>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c r="A384" s="36"/>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c r="A385" s="36"/>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c r="A386" s="36"/>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c r="A387" s="36"/>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c r="A388" s="36"/>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c r="A389" s="36"/>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c r="A390" s="36"/>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c r="A391" s="36"/>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c r="A392" s="36"/>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c r="A393" s="36"/>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c r="A394" s="36"/>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c r="A395" s="36"/>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c r="A396" s="36"/>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c r="A397" s="36"/>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c r="A398" s="36"/>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c r="A399" s="36"/>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c r="A400" s="36"/>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c r="A401" s="36"/>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c r="A402" s="36"/>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c r="A403" s="36"/>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c r="A404" s="36"/>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c r="A405" s="36"/>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c r="A406" s="36"/>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c r="A407" s="36"/>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c r="A408" s="36"/>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c r="A409" s="36"/>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c r="A410" s="36"/>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c r="A411" s="36"/>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c r="A412" s="36"/>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c r="A413" s="36"/>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c r="A414" s="36"/>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c r="A415" s="36"/>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c r="A416" s="36"/>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c r="A417" s="36"/>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c r="A418" s="36"/>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c r="A419" s="36"/>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c r="A420" s="36"/>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c r="A421" s="36"/>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c r="A422" s="36"/>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c r="A423" s="36"/>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c r="A424" s="36"/>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c r="A425" s="36"/>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c r="A426" s="36"/>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c r="A427" s="36"/>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c r="A428" s="36"/>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c r="A429" s="36"/>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c r="A430" s="36"/>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c r="A431" s="36"/>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c r="A432" s="36"/>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c r="A433" s="36"/>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c r="A434" s="36"/>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c r="A435" s="36"/>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c r="A436" s="36"/>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c r="A437" s="36"/>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c r="A438" s="36"/>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c r="A439" s="36"/>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c r="A440" s="36"/>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c r="A441" s="36"/>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c r="A442" s="36"/>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c r="A443" s="36"/>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c r="A444" s="36"/>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c r="A445" s="36"/>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c r="A446" s="36"/>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c r="A447" s="36"/>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c r="A448" s="36"/>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c r="A449" s="36"/>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c r="A450" s="36"/>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c r="A451" s="36"/>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c r="A452" s="36"/>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c r="A453" s="36"/>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c r="A454" s="36"/>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c r="A455" s="36"/>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c r="A456" s="36"/>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c r="A457" s="36"/>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c r="A458" s="36"/>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c r="A459" s="36"/>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c r="A460" s="36"/>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c r="A461" s="36"/>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c r="A462" s="36"/>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c r="A463" s="36"/>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c r="A464" s="36"/>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c r="A465" s="36"/>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c r="A466" s="36"/>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c r="A467" s="36"/>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c r="A468" s="36"/>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c r="A469" s="36"/>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c r="A470" s="36"/>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c r="A471" s="36"/>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c r="A472" s="36"/>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c r="A473" s="36"/>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c r="A474" s="36"/>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c r="A475" s="36"/>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c r="A476" s="36"/>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c r="A477" s="36"/>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c r="A478" s="36"/>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c r="A479" s="36"/>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c r="A480" s="36"/>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c r="A481" s="36"/>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c r="A482" s="36"/>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c r="A483" s="36"/>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c r="A484" s="36"/>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c r="A485" s="36"/>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c r="A486" s="36"/>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c r="A487" s="36"/>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c r="A488" s="36"/>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c r="A489" s="36"/>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c r="A490" s="36"/>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c r="A491" s="36"/>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c r="A492" s="36"/>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c r="A493" s="36"/>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c r="A494" s="36"/>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c r="A495" s="36"/>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c r="A496" s="36"/>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c r="A497" s="36"/>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c r="A498" s="36"/>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c r="A499" s="36"/>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c r="A500" s="36"/>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c r="A501" s="36"/>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c r="A502" s="36"/>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c r="A503" s="36"/>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c r="A504" s="36"/>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c r="A505" s="36"/>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c r="A506" s="36"/>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c r="A507" s="36"/>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c r="A508" s="36"/>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c r="A509" s="36"/>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c r="A510" s="36"/>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c r="A511" s="36"/>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c r="A512" s="36"/>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c r="A513" s="36"/>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c r="A514" s="36"/>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c r="A515" s="36"/>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c r="A516" s="36"/>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c r="A517" s="36"/>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c r="A518" s="36"/>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c r="A519" s="36"/>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c r="A520" s="36"/>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c r="A521" s="36"/>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c r="A522" s="36"/>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c r="A523" s="36"/>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c r="A524" s="36"/>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c r="A525" s="36"/>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c r="A526" s="36"/>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c r="A527" s="36"/>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c r="A528" s="36"/>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c r="A529" s="36"/>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c r="A530" s="36"/>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c r="A531" s="36"/>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c r="A532" s="36"/>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c r="A533" s="36"/>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c r="A534" s="36"/>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c r="A535" s="36"/>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c r="A536" s="36"/>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c r="A537" s="36"/>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c r="A538" s="36"/>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c r="A539" s="36"/>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c r="A540" s="36"/>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c r="A541" s="36"/>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c r="A542" s="36"/>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c r="A543" s="36"/>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c r="A544" s="36"/>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c r="A545" s="36"/>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c r="A546" s="36"/>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c r="A547" s="36"/>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c r="A548" s="36"/>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c r="A549" s="36"/>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c r="A550" s="36"/>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c r="A551" s="36"/>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c r="A552" s="36"/>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c r="A553" s="36"/>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c r="A554" s="36"/>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c r="A555" s="36"/>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c r="A556" s="36"/>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c r="A557" s="36"/>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c r="A558" s="36"/>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c r="A559" s="36"/>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c r="A560" s="36"/>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c r="A561" s="36"/>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c r="A562" s="36"/>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c r="A563" s="36"/>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c r="A564" s="36"/>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c r="A565" s="36"/>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c r="A566" s="36"/>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c r="A567" s="36"/>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c r="A568" s="36"/>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c r="A569" s="36"/>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c r="A570" s="36"/>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c r="A571" s="36"/>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c r="A572" s="36"/>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c r="A573" s="36"/>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c r="A574" s="36"/>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c r="A575" s="36"/>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c r="A576" s="36"/>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c r="A577" s="36"/>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c r="A578" s="36"/>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c r="A579" s="36"/>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c r="A580" s="36"/>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c r="A581" s="36"/>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c r="A582" s="36"/>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c r="A583" s="36"/>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c r="A584" s="36"/>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c r="A585" s="36"/>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c r="A586" s="36"/>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c r="A587" s="36"/>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c r="A588" s="36"/>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c r="A589" s="36"/>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c r="A590" s="36"/>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c r="A591" s="36"/>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c r="A592" s="36"/>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c r="A593" s="36"/>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c r="A594" s="36"/>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c r="A595" s="36"/>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c r="A596" s="36"/>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c r="A597" s="36"/>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c r="A598" s="36"/>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c r="A599" s="36"/>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c r="A600" s="36"/>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c r="A601" s="36"/>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c r="A602" s="36"/>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c r="A603" s="36"/>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c r="A604" s="36"/>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c r="A605" s="36"/>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c r="A606" s="36"/>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c r="A607" s="36"/>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c r="A608" s="36"/>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c r="A609" s="36"/>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c r="A610" s="36"/>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c r="A611" s="36"/>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c r="A612" s="36"/>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c r="A613" s="36"/>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c r="A614" s="36"/>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c r="A615" s="36"/>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c r="A616" s="36"/>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c r="A617" s="36"/>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c r="A618" s="36"/>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c r="A619" s="36"/>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c r="A620" s="36"/>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c r="A621" s="36"/>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c r="A622" s="36"/>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c r="A623" s="36"/>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c r="A624" s="36"/>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c r="A625" s="36"/>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c r="A626" s="36"/>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c r="A627" s="36"/>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c r="A628" s="36"/>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c r="A629" s="36"/>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c r="A630" s="36"/>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c r="A631" s="36"/>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c r="A632" s="36"/>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c r="A633" s="36"/>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c r="A634" s="36"/>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c r="A635" s="36"/>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c r="A636" s="36"/>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c r="A637" s="36"/>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c r="A638" s="36"/>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c r="A639" s="36"/>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c r="A640" s="36"/>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c r="A641" s="36"/>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c r="A642" s="36"/>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c r="A643" s="36"/>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c r="A644" s="36"/>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c r="A645" s="36"/>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c r="A646" s="36"/>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c r="A647" s="36"/>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c r="A648" s="36"/>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c r="A649" s="36"/>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c r="A650" s="36"/>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c r="A651" s="36"/>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c r="A652" s="36"/>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c r="A653" s="36"/>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c r="A654" s="36"/>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c r="A655" s="36"/>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c r="A656" s="36"/>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c r="A657" s="36"/>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c r="A658" s="36"/>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c r="A659" s="36"/>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c r="A660" s="36"/>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c r="A661" s="36"/>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c r="A662" s="36"/>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c r="A663" s="36"/>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c r="A664" s="36"/>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c r="A665" s="36"/>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c r="A666" s="36"/>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c r="A667" s="36"/>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c r="A668" s="36"/>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c r="A669" s="36"/>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c r="A670" s="36"/>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c r="A671" s="36"/>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c r="A672" s="36"/>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c r="A673" s="36"/>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c r="A674" s="36"/>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c r="A675" s="36"/>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c r="A676" s="36"/>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c r="A677" s="36"/>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c r="A678" s="36"/>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c r="A679" s="36"/>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c r="A680" s="36"/>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c r="A681" s="36"/>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c r="A682" s="36"/>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c r="A683" s="36"/>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c r="A684" s="36"/>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c r="A685" s="36"/>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c r="A686" s="36"/>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c r="A687" s="36"/>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c r="A688" s="36"/>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c r="A689" s="36"/>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c r="A690" s="36"/>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c r="A691" s="36"/>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c r="A692" s="36"/>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c r="A693" s="36"/>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c r="A694" s="36"/>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c r="A695" s="36"/>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c r="A696" s="36"/>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c r="A697" s="36"/>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c r="A698" s="36"/>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c r="A699" s="36"/>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c r="A700" s="36"/>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c r="A701" s="36"/>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c r="A702" s="36"/>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c r="A703" s="36"/>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c r="A704" s="36"/>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c r="A705" s="36"/>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c r="A706" s="36"/>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c r="A707" s="36"/>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c r="A708" s="36"/>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c r="A709" s="36"/>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c r="A710" s="36"/>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c r="A711" s="36"/>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c r="A712" s="36"/>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c r="A713" s="36"/>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c r="A714" s="36"/>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c r="A715" s="36"/>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c r="A716" s="36"/>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c r="A717" s="36"/>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c r="A718" s="36"/>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c r="A719" s="36"/>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c r="A720" s="36"/>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c r="A721" s="36"/>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c r="A722" s="36"/>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c r="A723" s="36"/>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c r="A724" s="36"/>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c r="A725" s="36"/>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c r="A726" s="36"/>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c r="A727" s="36"/>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c r="A728" s="36"/>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c r="A729" s="36"/>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c r="A730" s="36"/>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c r="A731" s="36"/>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c r="A732" s="36"/>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c r="A733" s="36"/>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c r="A734" s="36"/>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c r="A735" s="36"/>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c r="A736" s="36"/>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c r="A737" s="36"/>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c r="A738" s="36"/>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c r="A739" s="36"/>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c r="A740" s="36"/>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c r="A741" s="36"/>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c r="A742" s="36"/>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c r="A743" s="36"/>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c r="A744" s="36"/>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c r="A745" s="36"/>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c r="A746" s="36"/>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c r="A747" s="36"/>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c r="A748" s="36"/>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c r="A749" s="36"/>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c r="A750" s="36"/>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c r="A751" s="36"/>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c r="A752" s="36"/>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c r="A753" s="36"/>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c r="A754" s="36"/>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c r="A755" s="36"/>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c r="A756" s="36"/>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c r="A757" s="36"/>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c r="A758" s="36"/>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c r="A759" s="36"/>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c r="A760" s="36"/>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c r="A761" s="36"/>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c r="A762" s="36"/>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c r="A763" s="36"/>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c r="A764" s="36"/>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c r="A765" s="36"/>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c r="A766" s="36"/>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c r="A767" s="36"/>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c r="A768" s="36"/>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c r="A769" s="36"/>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c r="A770" s="36"/>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c r="A771" s="36"/>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c r="A772" s="36"/>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c r="A773" s="36"/>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c r="A774" s="36"/>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c r="A775" s="36"/>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c r="A776" s="36"/>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c r="A777" s="36"/>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c r="A778" s="36"/>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c r="A779" s="36"/>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c r="A780" s="36"/>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c r="A781" s="36"/>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c r="A782" s="36"/>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c r="A783" s="36"/>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c r="A784" s="36"/>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c r="A785" s="36"/>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c r="A786" s="36"/>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c r="A787" s="36"/>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c r="A788" s="36"/>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c r="A789" s="36"/>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c r="A790" s="36"/>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c r="A791" s="36"/>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c r="A792" s="36"/>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c r="A793" s="36"/>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c r="A794" s="36"/>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c r="A795" s="36"/>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c r="A796" s="36"/>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c r="A797" s="36"/>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c r="A798" s="36"/>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c r="A799" s="36"/>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c r="A800" s="36"/>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c r="A801" s="36"/>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c r="A802" s="36"/>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c r="A803" s="36"/>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c r="A804" s="36"/>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c r="A805" s="36"/>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c r="A806" s="36"/>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c r="A807" s="36"/>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c r="A808" s="36"/>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c r="A809" s="36"/>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c r="A810" s="36"/>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c r="A811" s="36"/>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c r="A812" s="36"/>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c r="A813" s="36"/>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c r="A814" s="36"/>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c r="A815" s="36"/>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c r="A816" s="36"/>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c r="A817" s="36"/>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c r="A818" s="36"/>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c r="A819" s="36"/>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c r="A820" s="36"/>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c r="A821" s="36"/>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c r="A822" s="36"/>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c r="A823" s="36"/>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c r="A824" s="36"/>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c r="A825" s="36"/>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c r="A826" s="36"/>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c r="A827" s="36"/>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c r="A828" s="36"/>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c r="A829" s="36"/>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c r="A830" s="36"/>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c r="A831" s="36"/>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c r="A832" s="36"/>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c r="A833" s="36"/>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c r="A834" s="36"/>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c r="A835" s="36"/>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c r="A836" s="36"/>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c r="A837" s="36"/>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c r="A838" s="36"/>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c r="A839" s="36"/>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c r="A840" s="36"/>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c r="A841" s="36"/>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c r="A842" s="36"/>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c r="A843" s="36"/>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c r="A844" s="36"/>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c r="A845" s="36"/>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c r="A846" s="36"/>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c r="A847" s="36"/>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c r="A848" s="36"/>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c r="A849" s="36"/>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c r="A850" s="36"/>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c r="A851" s="36"/>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c r="A852" s="36"/>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c r="A853" s="36"/>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c r="A854" s="36"/>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c r="A855" s="36"/>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c r="A856" s="36"/>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c r="A857" s="36"/>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c r="A858" s="36"/>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c r="A859" s="36"/>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c r="A860" s="36"/>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c r="A861" s="36"/>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c r="A862" s="36"/>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c r="A863" s="36"/>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c r="A864" s="36"/>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c r="A865" s="36"/>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c r="A866" s="36"/>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c r="A867" s="36"/>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c r="A868" s="36"/>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c r="A869" s="36"/>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c r="A870" s="36"/>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c r="A871" s="36"/>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c r="A872" s="36"/>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c r="A873" s="36"/>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c r="A874" s="36"/>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c r="A875" s="36"/>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c r="A876" s="36"/>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c r="A877" s="36"/>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c r="A878" s="36"/>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c r="A879" s="36"/>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c r="A880" s="36"/>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c r="A881" s="36"/>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c r="A882" s="36"/>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c r="A883" s="36"/>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c r="A884" s="36"/>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c r="A885" s="36"/>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c r="A886" s="36"/>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c r="A887" s="36"/>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c r="A888" s="36"/>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c r="A889" s="36"/>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c r="A890" s="36"/>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c r="A891" s="36"/>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c r="A892" s="36"/>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c r="A893" s="36"/>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c r="A894" s="36"/>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c r="A895" s="36"/>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c r="A896" s="36"/>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c r="A897" s="36"/>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c r="A898" s="36"/>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c r="A899" s="36"/>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c r="A900" s="36"/>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c r="A901" s="36"/>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c r="A902" s="36"/>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c r="A903" s="36"/>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c r="A904" s="36"/>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c r="A905" s="36"/>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c r="A906" s="36"/>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c r="A907" s="36"/>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c r="A908" s="36"/>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c r="A909" s="36"/>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c r="A910" s="36"/>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c r="A911" s="36"/>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c r="A912" s="36"/>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c r="A913" s="36"/>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c r="A914" s="36"/>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c r="A915" s="36"/>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c r="A916" s="36"/>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c r="A917" s="36"/>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c r="A918" s="36"/>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c r="A919" s="36"/>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c r="A920" s="36"/>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c r="A921" s="36"/>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c r="A922" s="36"/>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c r="A923" s="36"/>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c r="A924" s="36"/>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c r="A925" s="36"/>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c r="A926" s="36"/>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c r="A927" s="36"/>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c r="A928" s="36"/>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c r="A929" s="36"/>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c r="A930" s="36"/>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c r="A931" s="36"/>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c r="A932" s="36"/>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c r="A933" s="36"/>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c r="A934" s="36"/>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c r="A935" s="36"/>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c r="A936" s="36"/>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c r="A937" s="36"/>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c r="A938" s="36"/>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c r="A939" s="36"/>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c r="A940" s="36"/>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c r="A941" s="36"/>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c r="A942" s="36"/>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c r="A943" s="36"/>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c r="A944" s="36"/>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c r="A945" s="36"/>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c r="A946" s="36"/>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c r="A947" s="36"/>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c r="A948" s="36"/>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c r="A949" s="36"/>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c r="A950" s="36"/>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c r="A951" s="36"/>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c r="A952" s="36"/>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c r="A953" s="36"/>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c r="A954" s="36"/>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c r="A955" s="36"/>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c r="A956" s="36"/>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c r="A957" s="36"/>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c r="A958" s="36"/>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c r="A959" s="36"/>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c r="A960" s="36"/>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c r="A961" s="36"/>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c r="A962" s="36"/>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c r="A963" s="36"/>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c r="A964" s="36"/>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c r="A965" s="36"/>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c r="A966" s="36"/>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c r="A967" s="36"/>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c r="A968" s="36"/>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c r="A969" s="36"/>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c r="A970" s="36"/>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c r="A971" s="36"/>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c r="A972" s="36"/>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c r="A973" s="36"/>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c r="A974" s="36"/>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c r="A975" s="36"/>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c r="A976" s="36"/>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c r="A977" s="36"/>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c r="A978" s="36"/>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c r="A979" s="36"/>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c r="A980" s="36"/>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c r="A981" s="36"/>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c r="A982" s="36"/>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c r="A983" s="36"/>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c r="A984" s="36"/>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c r="A985" s="36"/>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c r="A986" s="36"/>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c r="A987" s="36"/>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c r="A988" s="36"/>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c r="A989" s="36"/>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c r="A990" s="36"/>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c r="A991" s="36"/>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c r="A992" s="36"/>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c r="A993" s="36"/>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c r="A994" s="36"/>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c r="A995" s="36"/>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c r="A996" s="36"/>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c r="A997" s="36"/>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c r="A998" s="36"/>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c r="A999" s="36"/>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c r="A1000" s="36"/>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4">
    <mergeCell ref="A1:N1"/>
    <mergeCell ref="C2:N2"/>
    <mergeCell ref="A24:N24"/>
    <mergeCell ref="A25:I25"/>
  </mergeCells>
  <dataValidations>
    <dataValidation type="list" allowBlank="1" sqref="B27:B37">
      <formula1>PriceList!$A$4:$A$22</formula1>
    </dataValidation>
    <dataValidation type="list" allowBlank="1" sqref="H27:H37">
      <formula1>"Kanto,Johto,Hoenn,Sinnoh,Unova,Kalos,Alola,Galar"</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8.38"/>
    <col customWidth="1" min="3" max="3" width="15.13"/>
    <col customWidth="1" min="4" max="4" width="6.38"/>
    <col customWidth="1" min="5" max="5" width="4.75"/>
    <col customWidth="1" min="6" max="6" width="9.13"/>
    <col customWidth="1" min="7" max="7" width="10.13"/>
    <col customWidth="1" min="8" max="8" width="15.13"/>
    <col customWidth="1" min="9" max="9" width="6.38"/>
    <col customWidth="1" min="10" max="10" width="5.25"/>
    <col customWidth="1" min="11" max="11" width="9.13"/>
    <col customWidth="1" min="12" max="12" width="10.13"/>
    <col customWidth="1" min="13" max="13" width="15.13"/>
    <col customWidth="1" min="14" max="14" width="6.38"/>
    <col customWidth="1" min="15" max="15" width="5.25"/>
    <col customWidth="1" min="16" max="16" width="9.13"/>
    <col customWidth="1" min="17" max="17" width="10.13"/>
    <col customWidth="1" min="18" max="18" width="15.13"/>
    <col customWidth="1" min="19" max="19" width="6.38"/>
    <col customWidth="1" min="20" max="20" width="5.25"/>
    <col customWidth="1" min="21" max="21" width="9.13"/>
    <col customWidth="1" min="22" max="22" width="10.13"/>
    <col customWidth="1" min="23" max="23" width="15.13"/>
    <col customWidth="1" min="24" max="24" width="6.38"/>
    <col customWidth="1" min="25" max="25" width="5.25"/>
    <col customWidth="1" min="26" max="26" width="9.13"/>
    <col customWidth="1" min="27" max="27" width="10.13"/>
    <col customWidth="1" min="28" max="28" width="15.13"/>
    <col customWidth="1" min="29" max="29" width="6.38"/>
    <col customWidth="1" min="30" max="30" width="5.25"/>
    <col customWidth="1" min="31" max="31" width="9.13"/>
    <col customWidth="1" min="32" max="32" width="10.13"/>
    <col customWidth="1" min="33" max="33" width="14.13"/>
  </cols>
  <sheetData>
    <row r="1">
      <c r="A1" s="77" t="s">
        <v>52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c r="A2" s="80" t="s">
        <v>53</v>
      </c>
      <c r="B2" s="81" t="s">
        <v>54</v>
      </c>
      <c r="C2" s="82" t="s">
        <v>55</v>
      </c>
      <c r="D2" s="83"/>
      <c r="E2" s="83"/>
      <c r="F2" s="83"/>
      <c r="G2" s="84"/>
      <c r="H2" s="85" t="s">
        <v>56</v>
      </c>
      <c r="I2" s="83"/>
      <c r="J2" s="83"/>
      <c r="K2" s="83"/>
      <c r="L2" s="84"/>
      <c r="M2" s="86" t="s">
        <v>57</v>
      </c>
      <c r="N2" s="83"/>
      <c r="O2" s="83"/>
      <c r="P2" s="83"/>
      <c r="Q2" s="84"/>
      <c r="R2" s="87" t="s">
        <v>58</v>
      </c>
      <c r="S2" s="83"/>
      <c r="T2" s="83"/>
      <c r="U2" s="83"/>
      <c r="V2" s="84"/>
      <c r="W2" s="88" t="s">
        <v>59</v>
      </c>
      <c r="X2" s="83"/>
      <c r="Y2" s="83"/>
      <c r="Z2" s="83"/>
      <c r="AA2" s="84"/>
      <c r="AB2" s="89" t="s">
        <v>60</v>
      </c>
      <c r="AC2" s="83"/>
      <c r="AD2" s="83"/>
      <c r="AE2" s="83"/>
      <c r="AF2" s="84"/>
      <c r="AG2" s="90" t="s">
        <v>61</v>
      </c>
      <c r="AH2" s="91" t="s">
        <v>62</v>
      </c>
    </row>
    <row r="3">
      <c r="A3" s="92"/>
      <c r="B3" s="93"/>
      <c r="C3" s="94" t="s">
        <v>63</v>
      </c>
      <c r="D3" s="95" t="s">
        <v>4</v>
      </c>
      <c r="E3" s="95" t="s">
        <v>64</v>
      </c>
      <c r="F3" s="95" t="s">
        <v>41</v>
      </c>
      <c r="G3" s="96" t="s">
        <v>45</v>
      </c>
      <c r="H3" s="97" t="s">
        <v>65</v>
      </c>
      <c r="I3" s="98" t="s">
        <v>4</v>
      </c>
      <c r="J3" s="98" t="s">
        <v>66</v>
      </c>
      <c r="K3" s="98" t="s">
        <v>41</v>
      </c>
      <c r="L3" s="99" t="s">
        <v>45</v>
      </c>
      <c r="M3" s="100" t="s">
        <v>67</v>
      </c>
      <c r="N3" s="101" t="s">
        <v>4</v>
      </c>
      <c r="O3" s="101" t="s">
        <v>68</v>
      </c>
      <c r="P3" s="101" t="s">
        <v>41</v>
      </c>
      <c r="Q3" s="102" t="s">
        <v>45</v>
      </c>
      <c r="R3" s="103" t="s">
        <v>69</v>
      </c>
      <c r="S3" s="104" t="s">
        <v>4</v>
      </c>
      <c r="T3" s="104" t="s">
        <v>70</v>
      </c>
      <c r="U3" s="104" t="s">
        <v>41</v>
      </c>
      <c r="V3" s="105" t="s">
        <v>45</v>
      </c>
      <c r="W3" s="106" t="s">
        <v>71</v>
      </c>
      <c r="X3" s="107" t="s">
        <v>4</v>
      </c>
      <c r="Y3" s="107" t="s">
        <v>72</v>
      </c>
      <c r="Z3" s="107" t="s">
        <v>41</v>
      </c>
      <c r="AA3" s="108" t="s">
        <v>45</v>
      </c>
      <c r="AB3" s="109" t="s">
        <v>73</v>
      </c>
      <c r="AC3" s="110" t="s">
        <v>4</v>
      </c>
      <c r="AD3" s="110" t="s">
        <v>74</v>
      </c>
      <c r="AE3" s="110" t="s">
        <v>41</v>
      </c>
      <c r="AF3" s="111" t="s">
        <v>45</v>
      </c>
      <c r="AG3" s="112"/>
      <c r="AH3" s="113"/>
    </row>
    <row r="4" ht="18.75" customHeight="1">
      <c r="A4" s="114" t="s">
        <v>75</v>
      </c>
      <c r="B4" s="115">
        <v>736874.0</v>
      </c>
      <c r="C4" s="116" t="s">
        <v>16</v>
      </c>
      <c r="D4" s="117" t="str">
        <f>iferror(vlookup(C4,PriceList!$A$4:$M$22,3,false),"")</f>
        <v/>
      </c>
      <c r="E4" s="117">
        <v>10.0</v>
      </c>
      <c r="F4" s="118">
        <f>iferror(vlookup(C4,PriceList!$A$4:$M$22,9,false),0)</f>
        <v>260</v>
      </c>
      <c r="G4" s="119">
        <f t="shared" ref="G4:G12" si="1">E4*F4</f>
        <v>2600</v>
      </c>
      <c r="H4" s="120" t="s">
        <v>24</v>
      </c>
      <c r="I4" s="121" t="str">
        <f>iferror(vlookup(H4,PriceList!$A$4:$M$22,3,false),"")</f>
        <v/>
      </c>
      <c r="J4" s="121">
        <v>2.0</v>
      </c>
      <c r="K4" s="122">
        <f>iferror(vlookup(H4,PriceList!$A$4:$M$22,9,false),0)</f>
        <v>1650</v>
      </c>
      <c r="L4" s="123">
        <f t="shared" ref="L4:L12" si="2">J4*K4</f>
        <v>3300</v>
      </c>
      <c r="M4" s="124" t="s">
        <v>32</v>
      </c>
      <c r="N4" s="125" t="str">
        <f>iferror(vlookup(M4,PriceList!$A$4:$M$22,3,false),"")</f>
        <v/>
      </c>
      <c r="O4" s="125">
        <v>6.0</v>
      </c>
      <c r="P4" s="126">
        <f>iferror(vlookup(M4,PriceList!$A$4:$M$22,9,false),0)</f>
        <v>420</v>
      </c>
      <c r="Q4" s="127">
        <f t="shared" ref="Q4:Q12" si="3">O4*P4</f>
        <v>2520</v>
      </c>
      <c r="R4" s="128" t="s">
        <v>19</v>
      </c>
      <c r="S4" s="129" t="str">
        <f>iferror(vlookup(R4,PriceList!$A$4:$M$22,3,false),"")</f>
        <v/>
      </c>
      <c r="T4" s="129">
        <v>2.0</v>
      </c>
      <c r="U4" s="130">
        <f>iferror(vlookup(R4,PriceList!$A$4:$M$22,9,false),0)</f>
        <v>360</v>
      </c>
      <c r="V4" s="131">
        <f t="shared" ref="V4:V12" si="4">T4*U4</f>
        <v>720</v>
      </c>
      <c r="W4" s="132" t="s">
        <v>30</v>
      </c>
      <c r="X4" s="133" t="str">
        <f>iferror(vlookup(W4,PriceList!$A$4:$M$22,3,false),"")</f>
        <v/>
      </c>
      <c r="Y4" s="133">
        <v>3.0</v>
      </c>
      <c r="Z4" s="134">
        <f>iferror(vlookup(W4,PriceList!$A$4:$M$22,9,false),0)</f>
        <v>660</v>
      </c>
      <c r="AA4" s="135">
        <f t="shared" ref="AA4:AA12" si="5">Y4*Z4</f>
        <v>1980</v>
      </c>
      <c r="AB4" s="136" t="s">
        <v>21</v>
      </c>
      <c r="AC4" s="137" t="str">
        <f>iferror(vlookup(AB4,PriceList!$A$4:$M$22,3,false),"")</f>
        <v/>
      </c>
      <c r="AD4" s="137">
        <v>2.0</v>
      </c>
      <c r="AE4" s="138">
        <f>iferror(vlookup(AB4,PriceList!$A$4:$M$22,9,false),0)</f>
        <v>1320</v>
      </c>
      <c r="AF4" s="139">
        <f t="shared" ref="AF4:AF12" si="6">AD4*AE4</f>
        <v>2640</v>
      </c>
      <c r="AG4" s="140">
        <f t="shared" ref="AG4:AG12" si="7">SUM(E4,J4,O4,T4,Y4,AD4)</f>
        <v>25</v>
      </c>
      <c r="AH4" s="141">
        <f t="shared" ref="AH4:AH12" si="8">SUM(G4,L4,Q4,V4,AA4,AF4)</f>
        <v>13760</v>
      </c>
    </row>
    <row r="5" ht="18.75" customHeight="1">
      <c r="A5" s="114" t="s">
        <v>76</v>
      </c>
      <c r="B5" s="115">
        <v>650210.0</v>
      </c>
      <c r="C5" s="116" t="s">
        <v>19</v>
      </c>
      <c r="D5" s="117" t="str">
        <f>iferror(vlookup(C5,PriceList!$A$4:$M$22,3,false),"")</f>
        <v/>
      </c>
      <c r="E5" s="117">
        <v>5.0</v>
      </c>
      <c r="F5" s="118">
        <f>iferror(vlookup(C5,PriceList!$A$4:$M$22,9,false),0)</f>
        <v>360</v>
      </c>
      <c r="G5" s="119">
        <f t="shared" si="1"/>
        <v>1800</v>
      </c>
      <c r="H5" s="120" t="s">
        <v>16</v>
      </c>
      <c r="I5" s="121" t="str">
        <f>iferror(vlookup(H5,PriceList!$A$4:$M$22,3,false),"")</f>
        <v/>
      </c>
      <c r="J5" s="121">
        <v>4.0</v>
      </c>
      <c r="K5" s="122">
        <f>iferror(vlookup(H5,PriceList!$A$4:$M$22,9,false),0)</f>
        <v>260</v>
      </c>
      <c r="L5" s="123">
        <f t="shared" si="2"/>
        <v>1040</v>
      </c>
      <c r="M5" s="124" t="s">
        <v>18</v>
      </c>
      <c r="N5" s="125" t="str">
        <f>iferror(vlookup(M5,PriceList!$A$4:$M$22,3,false),"")</f>
        <v/>
      </c>
      <c r="O5" s="125">
        <v>1.0</v>
      </c>
      <c r="P5" s="126">
        <f>iferror(vlookup(M5,PriceList!$A$4:$M$22,9,false),0)</f>
        <v>1260</v>
      </c>
      <c r="Q5" s="127">
        <f t="shared" si="3"/>
        <v>1260</v>
      </c>
      <c r="R5" s="128" t="s">
        <v>24</v>
      </c>
      <c r="S5" s="129" t="str">
        <f>iferror(vlookup(R5,PriceList!$A$4:$M$22,3,false),"")</f>
        <v/>
      </c>
      <c r="T5" s="129">
        <v>2.0</v>
      </c>
      <c r="U5" s="130">
        <f>iferror(vlookup(R5,PriceList!$A$4:$M$22,9,false),0)</f>
        <v>1650</v>
      </c>
      <c r="V5" s="131">
        <f t="shared" si="4"/>
        <v>3300</v>
      </c>
      <c r="W5" s="132" t="s">
        <v>27</v>
      </c>
      <c r="X5" s="133" t="str">
        <f>iferror(vlookup(W5,PriceList!$A$4:$M$22,3,false),"")</f>
        <v/>
      </c>
      <c r="Y5" s="133">
        <v>4.0</v>
      </c>
      <c r="Z5" s="134">
        <f>iferror(vlookup(W5,PriceList!$A$4:$M$22,9,false),0)</f>
        <v>325</v>
      </c>
      <c r="AA5" s="135">
        <f t="shared" si="5"/>
        <v>1300</v>
      </c>
      <c r="AB5" s="136"/>
      <c r="AC5" s="137" t="str">
        <f>iferror(vlookup(AB5,PriceList!$A$4:$M$22,3,false),"")</f>
        <v/>
      </c>
      <c r="AD5" s="137">
        <v>0.0</v>
      </c>
      <c r="AE5" s="138">
        <f>iferror(vlookup(AB5,PriceList!$A$4:$M$22,9,false),0)</f>
        <v>0</v>
      </c>
      <c r="AF5" s="139">
        <f t="shared" si="6"/>
        <v>0</v>
      </c>
      <c r="AG5" s="140">
        <f t="shared" si="7"/>
        <v>16</v>
      </c>
      <c r="AH5" s="141">
        <f t="shared" si="8"/>
        <v>8700</v>
      </c>
    </row>
    <row r="6" ht="18.75" customHeight="1">
      <c r="A6" s="114" t="s">
        <v>77</v>
      </c>
      <c r="B6" s="115">
        <v>775427.0</v>
      </c>
      <c r="C6" s="116" t="s">
        <v>19</v>
      </c>
      <c r="D6" s="117" t="str">
        <f>iferror(vlookup(C6,PriceList!$A$4:$M$22,3,false),"")</f>
        <v/>
      </c>
      <c r="E6" s="117">
        <v>4.0</v>
      </c>
      <c r="F6" s="118">
        <f>iferror(vlookup(C6,PriceList!$A$4:$M$22,9,false),0)</f>
        <v>360</v>
      </c>
      <c r="G6" s="119">
        <f t="shared" si="1"/>
        <v>1440</v>
      </c>
      <c r="H6" s="120" t="s">
        <v>24</v>
      </c>
      <c r="I6" s="121" t="str">
        <f>iferror(vlookup(H6,PriceList!$A$4:$M$22,3,false),"")</f>
        <v/>
      </c>
      <c r="J6" s="121">
        <v>1.0</v>
      </c>
      <c r="K6" s="122">
        <f>iferror(vlookup(H6,PriceList!$A$4:$M$22,9,false),0)</f>
        <v>1650</v>
      </c>
      <c r="L6" s="123">
        <f t="shared" si="2"/>
        <v>1650</v>
      </c>
      <c r="M6" s="124" t="s">
        <v>16</v>
      </c>
      <c r="N6" s="125" t="str">
        <f>iferror(vlookup(M6,PriceList!$A$4:$M$22,3,false),"")</f>
        <v/>
      </c>
      <c r="O6" s="125">
        <v>5.0</v>
      </c>
      <c r="P6" s="126">
        <f>iferror(vlookup(M6,PriceList!$A$4:$M$22,9,false),0)</f>
        <v>260</v>
      </c>
      <c r="Q6" s="127">
        <f t="shared" si="3"/>
        <v>1300</v>
      </c>
      <c r="R6" s="128" t="s">
        <v>30</v>
      </c>
      <c r="S6" s="129" t="str">
        <f>iferror(vlookup(R6,PriceList!$A$4:$M$22,3,false),"")</f>
        <v/>
      </c>
      <c r="T6" s="129">
        <v>4.0</v>
      </c>
      <c r="U6" s="130">
        <f>iferror(vlookup(R6,PriceList!$A$4:$M$22,9,false),0)</f>
        <v>660</v>
      </c>
      <c r="V6" s="131">
        <f t="shared" si="4"/>
        <v>2640</v>
      </c>
      <c r="W6" s="132" t="s">
        <v>25</v>
      </c>
      <c r="X6" s="133" t="str">
        <f>iferror(vlookup(W6,PriceList!$A$4:$M$22,3,false),"")</f>
        <v/>
      </c>
      <c r="Y6" s="133">
        <v>5.0</v>
      </c>
      <c r="Z6" s="134">
        <f>iferror(vlookup(W6,PriceList!$A$4:$M$22,9,false),0)</f>
        <v>140</v>
      </c>
      <c r="AA6" s="135">
        <f t="shared" si="5"/>
        <v>700</v>
      </c>
      <c r="AB6" s="136" t="s">
        <v>32</v>
      </c>
      <c r="AC6" s="137" t="str">
        <f>iferror(vlookup(AB6,PriceList!$A$4:$M$22,3,false),"")</f>
        <v/>
      </c>
      <c r="AD6" s="137">
        <v>6.0</v>
      </c>
      <c r="AE6" s="138">
        <f>iferror(vlookup(AB6,PriceList!$A$4:$M$22,9,false),0)</f>
        <v>420</v>
      </c>
      <c r="AF6" s="139">
        <f t="shared" si="6"/>
        <v>2520</v>
      </c>
      <c r="AG6" s="140">
        <f t="shared" si="7"/>
        <v>25</v>
      </c>
      <c r="AH6" s="141">
        <f t="shared" si="8"/>
        <v>10250</v>
      </c>
    </row>
    <row r="7" ht="18.75" customHeight="1">
      <c r="A7" s="114" t="s">
        <v>78</v>
      </c>
      <c r="B7" s="115">
        <v>167910.0</v>
      </c>
      <c r="C7" s="116" t="s">
        <v>28</v>
      </c>
      <c r="D7" s="117" t="str">
        <f>iferror(vlookup(C7,PriceList!$A$4:$M$22,3,false),"")</f>
        <v/>
      </c>
      <c r="E7" s="117">
        <v>2.0</v>
      </c>
      <c r="F7" s="118">
        <f>iferror(vlookup(C7,PriceList!$A$4:$M$22,9,false),0)</f>
        <v>325</v>
      </c>
      <c r="G7" s="119">
        <f t="shared" si="1"/>
        <v>650</v>
      </c>
      <c r="H7" s="120" t="s">
        <v>17</v>
      </c>
      <c r="I7" s="121" t="str">
        <f>iferror(vlookup(H7,PriceList!$A$4:$M$22,3,false),"")</f>
        <v/>
      </c>
      <c r="J7" s="121">
        <v>2.0</v>
      </c>
      <c r="K7" s="122">
        <f>iferror(vlookup(H7,PriceList!$A$4:$M$22,9,false),0)</f>
        <v>660</v>
      </c>
      <c r="L7" s="123">
        <f t="shared" si="2"/>
        <v>1320</v>
      </c>
      <c r="M7" s="124" t="s">
        <v>22</v>
      </c>
      <c r="N7" s="125" t="str">
        <f>iferror(vlookup(M7,PriceList!$A$4:$M$22,3,false),"")</f>
        <v/>
      </c>
      <c r="O7" s="125">
        <v>2.0</v>
      </c>
      <c r="P7" s="126">
        <f>iferror(vlookup(M7,PriceList!$A$4:$M$22,9,false),0)</f>
        <v>2625</v>
      </c>
      <c r="Q7" s="127">
        <f t="shared" si="3"/>
        <v>5250</v>
      </c>
      <c r="R7" s="128" t="s">
        <v>19</v>
      </c>
      <c r="S7" s="129" t="str">
        <f>iferror(vlookup(R7,PriceList!$A$4:$M$22,3,false),"")</f>
        <v/>
      </c>
      <c r="T7" s="129">
        <v>5.0</v>
      </c>
      <c r="U7" s="130">
        <f>iferror(vlookup(R7,PriceList!$A$4:$M$22,9,false),0)</f>
        <v>360</v>
      </c>
      <c r="V7" s="131">
        <f t="shared" si="4"/>
        <v>1800</v>
      </c>
      <c r="W7" s="132" t="s">
        <v>31</v>
      </c>
      <c r="X7" s="133" t="str">
        <f>iferror(vlookup(W7,PriceList!$A$4:$M$22,3,false),"")</f>
        <v/>
      </c>
      <c r="Y7" s="133">
        <v>2.0</v>
      </c>
      <c r="Z7" s="134">
        <f>iferror(vlookup(W7,PriceList!$A$4:$M$22,9,false),0)</f>
        <v>605</v>
      </c>
      <c r="AA7" s="135">
        <f t="shared" si="5"/>
        <v>1210</v>
      </c>
      <c r="AB7" s="136" t="s">
        <v>29</v>
      </c>
      <c r="AC7" s="137" t="str">
        <f>iferror(vlookup(AB7,PriceList!$A$4:$M$22,3,false),"")</f>
        <v/>
      </c>
      <c r="AD7" s="137">
        <v>3.0</v>
      </c>
      <c r="AE7" s="138">
        <f>iferror(vlookup(AB7,PriceList!$A$4:$M$22,9,false),0)</f>
        <v>325</v>
      </c>
      <c r="AF7" s="139">
        <f t="shared" si="6"/>
        <v>975</v>
      </c>
      <c r="AG7" s="140">
        <f t="shared" si="7"/>
        <v>16</v>
      </c>
      <c r="AH7" s="141">
        <f t="shared" si="8"/>
        <v>11205</v>
      </c>
    </row>
    <row r="8" ht="18.75" customHeight="1">
      <c r="A8" s="114" t="s">
        <v>79</v>
      </c>
      <c r="B8" s="115">
        <v>163043.0</v>
      </c>
      <c r="C8" s="116" t="s">
        <v>16</v>
      </c>
      <c r="D8" s="117" t="str">
        <f>iferror(vlookup(C8,PriceList!$A$4:$M$22,3,false),"")</f>
        <v/>
      </c>
      <c r="E8" s="117">
        <v>5.0</v>
      </c>
      <c r="F8" s="118">
        <f>iferror(vlookup(C8,PriceList!$A$4:$M$22,9,false),0)</f>
        <v>260</v>
      </c>
      <c r="G8" s="119">
        <f t="shared" si="1"/>
        <v>1300</v>
      </c>
      <c r="H8" s="120" t="s">
        <v>26</v>
      </c>
      <c r="I8" s="121" t="str">
        <f>iferror(vlookup(H8,PriceList!$A$4:$M$22,3,false),"")</f>
        <v/>
      </c>
      <c r="J8" s="121">
        <v>3.0</v>
      </c>
      <c r="K8" s="122">
        <f>iferror(vlookup(H8,PriceList!$A$4:$M$22,9,false),0)</f>
        <v>260</v>
      </c>
      <c r="L8" s="123">
        <f t="shared" si="2"/>
        <v>780</v>
      </c>
      <c r="M8" s="124" t="s">
        <v>21</v>
      </c>
      <c r="N8" s="125" t="str">
        <f>iferror(vlookup(M8,PriceList!$A$4:$M$22,3,false),"")</f>
        <v/>
      </c>
      <c r="O8" s="125">
        <v>2.0</v>
      </c>
      <c r="P8" s="126">
        <f>iferror(vlookup(M8,PriceList!$A$4:$M$22,9,false),0)</f>
        <v>1320</v>
      </c>
      <c r="Q8" s="127">
        <f t="shared" si="3"/>
        <v>2640</v>
      </c>
      <c r="R8" s="128" t="s">
        <v>29</v>
      </c>
      <c r="S8" s="129" t="str">
        <f>iferror(vlookup(R8,PriceList!$A$4:$M$22,3,false),"")</f>
        <v/>
      </c>
      <c r="T8" s="129">
        <v>3.0</v>
      </c>
      <c r="U8" s="130">
        <f>iferror(vlookup(R8,PriceList!$A$4:$M$22,9,false),0)</f>
        <v>325</v>
      </c>
      <c r="V8" s="131">
        <f t="shared" si="4"/>
        <v>975</v>
      </c>
      <c r="W8" s="132" t="s">
        <v>32</v>
      </c>
      <c r="X8" s="133" t="str">
        <f>iferror(vlookup(W8,PriceList!$A$4:$M$22,3,false),"")</f>
        <v/>
      </c>
      <c r="Y8" s="133">
        <v>3.0</v>
      </c>
      <c r="Z8" s="134">
        <f>iferror(vlookup(W8,PriceList!$A$4:$M$22,9,false),0)</f>
        <v>420</v>
      </c>
      <c r="AA8" s="135">
        <f t="shared" si="5"/>
        <v>1260</v>
      </c>
      <c r="AB8" s="136"/>
      <c r="AC8" s="137" t="str">
        <f>iferror(vlookup(AB8,PriceList!$A$4:$M$22,3,false),"")</f>
        <v/>
      </c>
      <c r="AD8" s="137">
        <v>3.0</v>
      </c>
      <c r="AE8" s="138">
        <f>iferror(vlookup(AB8,PriceList!$A$4:$M$22,9,false),0)</f>
        <v>0</v>
      </c>
      <c r="AF8" s="139">
        <f t="shared" si="6"/>
        <v>0</v>
      </c>
      <c r="AG8" s="140">
        <f t="shared" si="7"/>
        <v>19</v>
      </c>
      <c r="AH8" s="141">
        <f t="shared" si="8"/>
        <v>6955</v>
      </c>
    </row>
    <row r="9" ht="18.75" customHeight="1">
      <c r="A9" s="114" t="s">
        <v>80</v>
      </c>
      <c r="B9" s="115">
        <v>741683.0</v>
      </c>
      <c r="C9" s="116" t="s">
        <v>26</v>
      </c>
      <c r="D9" s="117" t="str">
        <f>iferror(vlookup(C9,PriceList!$A$4:$M$22,3,false),"")</f>
        <v/>
      </c>
      <c r="E9" s="117">
        <v>4.0</v>
      </c>
      <c r="F9" s="118">
        <f>iferror(vlookup(C9,PriceList!$A$4:$M$22,9,false),0)</f>
        <v>260</v>
      </c>
      <c r="G9" s="119">
        <f t="shared" si="1"/>
        <v>1040</v>
      </c>
      <c r="H9" s="120" t="s">
        <v>16</v>
      </c>
      <c r="I9" s="121" t="str">
        <f>iferror(vlookup(H9,PriceList!$A$4:$M$22,3,false),"")</f>
        <v/>
      </c>
      <c r="J9" s="121">
        <v>5.0</v>
      </c>
      <c r="K9" s="122">
        <f>iferror(vlookup(H9,PriceList!$A$4:$M$22,9,false),0)</f>
        <v>260</v>
      </c>
      <c r="L9" s="123">
        <f t="shared" si="2"/>
        <v>1300</v>
      </c>
      <c r="M9" s="124" t="s">
        <v>32</v>
      </c>
      <c r="N9" s="125" t="str">
        <f>iferror(vlookup(M9,PriceList!$A$4:$M$22,3,false),"")</f>
        <v/>
      </c>
      <c r="O9" s="125">
        <v>4.0</v>
      </c>
      <c r="P9" s="126">
        <f>iferror(vlookup(M9,PriceList!$A$4:$M$22,9,false),0)</f>
        <v>420</v>
      </c>
      <c r="Q9" s="127">
        <f t="shared" si="3"/>
        <v>1680</v>
      </c>
      <c r="R9" s="128" t="s">
        <v>19</v>
      </c>
      <c r="S9" s="129" t="str">
        <f>iferror(vlookup(R9,PriceList!$A$4:$M$22,3,false),"")</f>
        <v/>
      </c>
      <c r="T9" s="129">
        <v>5.0</v>
      </c>
      <c r="U9" s="130">
        <f>iferror(vlookup(R9,PriceList!$A$4:$M$22,9,false),0)</f>
        <v>360</v>
      </c>
      <c r="V9" s="131">
        <f t="shared" si="4"/>
        <v>1800</v>
      </c>
      <c r="W9" s="132" t="s">
        <v>24</v>
      </c>
      <c r="X9" s="133" t="str">
        <f>iferror(vlookup(W9,PriceList!$A$4:$M$22,3,false),"")</f>
        <v/>
      </c>
      <c r="Y9" s="133">
        <v>1.0</v>
      </c>
      <c r="Z9" s="134">
        <f>iferror(vlookup(W9,PriceList!$A$4:$M$22,9,false),0)</f>
        <v>1650</v>
      </c>
      <c r="AA9" s="135">
        <f t="shared" si="5"/>
        <v>1650</v>
      </c>
      <c r="AB9" s="136" t="s">
        <v>33</v>
      </c>
      <c r="AC9" s="137" t="str">
        <f>iferror(vlookup(AB9,PriceList!$A$4:$M$22,3,false),"")</f>
        <v/>
      </c>
      <c r="AD9" s="137">
        <v>2.0</v>
      </c>
      <c r="AE9" s="138">
        <f>iferror(vlookup(AB9,PriceList!$A$4:$M$22,9,false),0)</f>
        <v>550</v>
      </c>
      <c r="AF9" s="139">
        <f t="shared" si="6"/>
        <v>1100</v>
      </c>
      <c r="AG9" s="140">
        <f t="shared" si="7"/>
        <v>21</v>
      </c>
      <c r="AH9" s="141">
        <f t="shared" si="8"/>
        <v>8570</v>
      </c>
    </row>
    <row r="10" ht="18.75" customHeight="1">
      <c r="A10" s="114" t="s">
        <v>81</v>
      </c>
      <c r="B10" s="115">
        <v>696516.0</v>
      </c>
      <c r="C10" s="116" t="s">
        <v>21</v>
      </c>
      <c r="D10" s="117" t="str">
        <f>iferror(vlookup(C10,PriceList!$A$4:$M$22,3,false),"")</f>
        <v/>
      </c>
      <c r="E10" s="117">
        <v>2.0</v>
      </c>
      <c r="F10" s="118">
        <f>iferror(vlookup(C10,PriceList!$A$4:$M$22,9,false),0)</f>
        <v>1320</v>
      </c>
      <c r="G10" s="119">
        <f t="shared" si="1"/>
        <v>2640</v>
      </c>
      <c r="H10" s="120" t="s">
        <v>16</v>
      </c>
      <c r="I10" s="121" t="str">
        <f>iferror(vlookup(H10,PriceList!$A$4:$M$22,3,false),"")</f>
        <v/>
      </c>
      <c r="J10" s="121">
        <v>3.0</v>
      </c>
      <c r="K10" s="122">
        <f>iferror(vlookup(H10,PriceList!$A$4:$M$22,9,false),0)</f>
        <v>260</v>
      </c>
      <c r="L10" s="123">
        <f t="shared" si="2"/>
        <v>780</v>
      </c>
      <c r="M10" s="124" t="s">
        <v>20</v>
      </c>
      <c r="N10" s="125" t="str">
        <f>iferror(vlookup(M10,PriceList!$A$4:$M$22,3,false),"")</f>
        <v/>
      </c>
      <c r="O10" s="125">
        <v>3.0</v>
      </c>
      <c r="P10" s="126">
        <f>iferror(vlookup(M10,PriceList!$A$4:$M$22,9,false),0)</f>
        <v>770</v>
      </c>
      <c r="Q10" s="127">
        <f t="shared" si="3"/>
        <v>2310</v>
      </c>
      <c r="R10" s="128" t="s">
        <v>31</v>
      </c>
      <c r="S10" s="129" t="str">
        <f>iferror(vlookup(R10,PriceList!$A$4:$M$22,3,false),"")</f>
        <v/>
      </c>
      <c r="T10" s="129">
        <v>2.0</v>
      </c>
      <c r="U10" s="130">
        <f>iferror(vlookup(R10,PriceList!$A$4:$M$22,9,false),0)</f>
        <v>605</v>
      </c>
      <c r="V10" s="131">
        <f t="shared" si="4"/>
        <v>1210</v>
      </c>
      <c r="W10" s="132"/>
      <c r="X10" s="133" t="str">
        <f>iferror(vlookup(W10,PriceList!$A$4:$M$22,3,false),"")</f>
        <v/>
      </c>
      <c r="Y10" s="133">
        <v>0.0</v>
      </c>
      <c r="Z10" s="134">
        <f>iferror(vlookup(W10,PriceList!$A$4:$M$22,9,false),0)</f>
        <v>0</v>
      </c>
      <c r="AA10" s="135">
        <f t="shared" si="5"/>
        <v>0</v>
      </c>
      <c r="AB10" s="136"/>
      <c r="AC10" s="137" t="str">
        <f>iferror(vlookup(AB10,PriceList!$A$4:$M$22,3,false),"")</f>
        <v/>
      </c>
      <c r="AD10" s="137">
        <v>0.0</v>
      </c>
      <c r="AE10" s="138">
        <f>iferror(vlookup(AB10,PriceList!$A$4:$M$22,9,false),0)</f>
        <v>0</v>
      </c>
      <c r="AF10" s="139">
        <f t="shared" si="6"/>
        <v>0</v>
      </c>
      <c r="AG10" s="140">
        <f t="shared" si="7"/>
        <v>10</v>
      </c>
      <c r="AH10" s="141">
        <f t="shared" si="8"/>
        <v>6940</v>
      </c>
    </row>
    <row r="11" ht="18.75" customHeight="1">
      <c r="A11" s="114" t="s">
        <v>82</v>
      </c>
      <c r="B11" s="115">
        <v>358580.0</v>
      </c>
      <c r="C11" s="116" t="s">
        <v>18</v>
      </c>
      <c r="D11" s="117" t="str">
        <f>iferror(vlookup(C11,PriceList!$A$4:$M$22,3,false),"")</f>
        <v/>
      </c>
      <c r="E11" s="117">
        <v>8.0</v>
      </c>
      <c r="F11" s="118">
        <f>iferror(vlookup(C11,PriceList!$A$4:$M$22,9,false),0)</f>
        <v>1260</v>
      </c>
      <c r="G11" s="119">
        <f t="shared" si="1"/>
        <v>10080</v>
      </c>
      <c r="H11" s="120" t="s">
        <v>30</v>
      </c>
      <c r="I11" s="121" t="str">
        <f>iferror(vlookup(H11,PriceList!$A$4:$M$22,3,false),"")</f>
        <v/>
      </c>
      <c r="J11" s="121">
        <v>10.0</v>
      </c>
      <c r="K11" s="122">
        <f>iferror(vlookup(H11,PriceList!$A$4:$M$22,9,false),0)</f>
        <v>660</v>
      </c>
      <c r="L11" s="123">
        <f t="shared" si="2"/>
        <v>6600</v>
      </c>
      <c r="M11" s="124" t="s">
        <v>24</v>
      </c>
      <c r="N11" s="125" t="str">
        <f>iferror(vlookup(M11,PriceList!$A$4:$M$22,3,false),"")</f>
        <v/>
      </c>
      <c r="O11" s="125">
        <v>6.0</v>
      </c>
      <c r="P11" s="126">
        <f>iferror(vlookup(M11,PriceList!$A$4:$M$22,9,false),0)</f>
        <v>1650</v>
      </c>
      <c r="Q11" s="127">
        <f t="shared" si="3"/>
        <v>9900</v>
      </c>
      <c r="R11" s="128" t="s">
        <v>34</v>
      </c>
      <c r="S11" s="129" t="str">
        <f>iferror(vlookup(R11,PriceList!$A$4:$M$22,3,false),"")</f>
        <v/>
      </c>
      <c r="T11" s="129">
        <v>4.0</v>
      </c>
      <c r="U11" s="130">
        <f>iferror(vlookup(R11,PriceList!$A$4:$M$22,9,false),0)</f>
        <v>770</v>
      </c>
      <c r="V11" s="131">
        <f t="shared" si="4"/>
        <v>3080</v>
      </c>
      <c r="W11" s="132" t="s">
        <v>17</v>
      </c>
      <c r="X11" s="133" t="str">
        <f>iferror(vlookup(W11,PriceList!$A$4:$M$22,3,false),"")</f>
        <v/>
      </c>
      <c r="Y11" s="133">
        <v>5.0</v>
      </c>
      <c r="Z11" s="134">
        <f>iferror(vlookup(W11,PriceList!$A$4:$M$22,9,false),0)</f>
        <v>660</v>
      </c>
      <c r="AA11" s="135">
        <f t="shared" si="5"/>
        <v>3300</v>
      </c>
      <c r="AB11" s="136" t="s">
        <v>22</v>
      </c>
      <c r="AC11" s="137" t="str">
        <f>iferror(vlookup(AB11,PriceList!$A$4:$M$22,3,false),"")</f>
        <v/>
      </c>
      <c r="AD11" s="137">
        <v>2.0</v>
      </c>
      <c r="AE11" s="138">
        <f>iferror(vlookup(AB11,PriceList!$A$4:$M$22,9,false),0)</f>
        <v>2625</v>
      </c>
      <c r="AF11" s="139">
        <f t="shared" si="6"/>
        <v>5250</v>
      </c>
      <c r="AG11" s="140">
        <f t="shared" si="7"/>
        <v>35</v>
      </c>
      <c r="AH11" s="141">
        <f t="shared" si="8"/>
        <v>38210</v>
      </c>
    </row>
    <row r="12" ht="18.75" customHeight="1">
      <c r="A12" s="142" t="s">
        <v>83</v>
      </c>
      <c r="B12" s="143">
        <v>932217.0</v>
      </c>
      <c r="C12" s="144" t="s">
        <v>34</v>
      </c>
      <c r="D12" s="145" t="str">
        <f>iferror(vlookup(C12,PriceList!$A$4:$M$22,3,false),"")</f>
        <v/>
      </c>
      <c r="E12" s="145">
        <v>5.0</v>
      </c>
      <c r="F12" s="146">
        <f>iferror(vlookup(C12,PriceList!$A$4:$M$22,9,false),0)</f>
        <v>770</v>
      </c>
      <c r="G12" s="147">
        <f t="shared" si="1"/>
        <v>3850</v>
      </c>
      <c r="H12" s="148" t="s">
        <v>30</v>
      </c>
      <c r="I12" s="149" t="str">
        <f>iferror(vlookup(H12,PriceList!$A$4:$M$22,3,false),"")</f>
        <v/>
      </c>
      <c r="J12" s="149">
        <v>5.0</v>
      </c>
      <c r="K12" s="150">
        <f>iferror(vlookup(H12,PriceList!$A$4:$M$22,9,false),0)</f>
        <v>660</v>
      </c>
      <c r="L12" s="151">
        <f t="shared" si="2"/>
        <v>3300</v>
      </c>
      <c r="M12" s="152" t="s">
        <v>23</v>
      </c>
      <c r="N12" s="153" t="str">
        <f>iferror(vlookup(M12,PriceList!$A$4:$M$22,3,false),"")</f>
        <v/>
      </c>
      <c r="O12" s="153">
        <v>2.0</v>
      </c>
      <c r="P12" s="154">
        <f>iferror(vlookup(M12,PriceList!$A$4:$M$22,9,false),0)</f>
        <v>3150</v>
      </c>
      <c r="Q12" s="155">
        <f t="shared" si="3"/>
        <v>6300</v>
      </c>
      <c r="R12" s="156" t="s">
        <v>18</v>
      </c>
      <c r="S12" s="157" t="str">
        <f>iferror(vlookup(R12,PriceList!$A$4:$M$22,3,false),"")</f>
        <v/>
      </c>
      <c r="T12" s="157">
        <v>2.0</v>
      </c>
      <c r="U12" s="158">
        <f>iferror(vlookup(R12,PriceList!$A$4:$M$22,9,false),0)</f>
        <v>1260</v>
      </c>
      <c r="V12" s="159">
        <f t="shared" si="4"/>
        <v>2520</v>
      </c>
      <c r="W12" s="160" t="s">
        <v>22</v>
      </c>
      <c r="X12" s="161" t="str">
        <f>iferror(vlookup(W12,PriceList!$A$4:$M$22,3,false),"")</f>
        <v/>
      </c>
      <c r="Y12" s="161">
        <v>2.0</v>
      </c>
      <c r="Z12" s="162">
        <f>iferror(vlookup(W12,PriceList!$A$4:$M$22,9,false),0)</f>
        <v>2625</v>
      </c>
      <c r="AA12" s="163">
        <f t="shared" si="5"/>
        <v>5250</v>
      </c>
      <c r="AB12" s="164"/>
      <c r="AC12" s="165" t="str">
        <f>iferror(vlookup(AB12,PriceList!$A$4:$M$22,3,false),"")</f>
        <v/>
      </c>
      <c r="AD12" s="165">
        <v>0.0</v>
      </c>
      <c r="AE12" s="166">
        <f>iferror(vlookup(AB12,PriceList!$A$4:$M$22,9,false),0)</f>
        <v>0</v>
      </c>
      <c r="AF12" s="167">
        <f t="shared" si="6"/>
        <v>0</v>
      </c>
      <c r="AG12" s="168">
        <f t="shared" si="7"/>
        <v>16</v>
      </c>
      <c r="AH12" s="169">
        <f t="shared" si="8"/>
        <v>21220</v>
      </c>
    </row>
    <row r="13">
      <c r="A13" s="170" t="s">
        <v>49</v>
      </c>
      <c r="B13" s="171"/>
      <c r="C13" s="172"/>
      <c r="D13" s="171"/>
      <c r="E13" s="173">
        <f t="shared" ref="E13:G13" si="9">SUM(E4:E12)</f>
        <v>45</v>
      </c>
      <c r="F13" s="174">
        <f t="shared" si="9"/>
        <v>5175</v>
      </c>
      <c r="G13" s="175">
        <f t="shared" si="9"/>
        <v>25400</v>
      </c>
      <c r="H13" s="176"/>
      <c r="I13" s="171"/>
      <c r="J13" s="177">
        <f t="shared" ref="J13:L13" si="10">SUM(J4:J12)</f>
        <v>35</v>
      </c>
      <c r="K13" s="178">
        <f t="shared" si="10"/>
        <v>6320</v>
      </c>
      <c r="L13" s="179">
        <f t="shared" si="10"/>
        <v>20070</v>
      </c>
      <c r="M13" s="180"/>
      <c r="N13" s="171"/>
      <c r="O13" s="181">
        <f t="shared" ref="O13:Q13" si="11">SUM(O4:O12)</f>
        <v>31</v>
      </c>
      <c r="P13" s="182">
        <f t="shared" si="11"/>
        <v>11875</v>
      </c>
      <c r="Q13" s="183">
        <f t="shared" si="11"/>
        <v>33160</v>
      </c>
      <c r="R13" s="184"/>
      <c r="S13" s="171"/>
      <c r="T13" s="185">
        <f t="shared" ref="T13:V13" si="12">SUM(T4:T12)</f>
        <v>29</v>
      </c>
      <c r="U13" s="186">
        <f t="shared" si="12"/>
        <v>6350</v>
      </c>
      <c r="V13" s="187">
        <f t="shared" si="12"/>
        <v>18045</v>
      </c>
      <c r="W13" s="188"/>
      <c r="X13" s="171"/>
      <c r="Y13" s="189">
        <f t="shared" ref="Y13:AA13" si="13">SUM(Y4:Y12)</f>
        <v>25</v>
      </c>
      <c r="Z13" s="190">
        <f t="shared" si="13"/>
        <v>7085</v>
      </c>
      <c r="AA13" s="191">
        <f t="shared" si="13"/>
        <v>16650</v>
      </c>
      <c r="AB13" s="192"/>
      <c r="AC13" s="171"/>
      <c r="AD13" s="193">
        <f t="shared" ref="AD13:AH13" si="14">SUM(AD4:AD12)</f>
        <v>18</v>
      </c>
      <c r="AE13" s="194">
        <f t="shared" si="14"/>
        <v>5240</v>
      </c>
      <c r="AF13" s="195">
        <f t="shared" si="14"/>
        <v>12485</v>
      </c>
      <c r="AG13" s="196">
        <f t="shared" si="14"/>
        <v>183</v>
      </c>
      <c r="AH13" s="197">
        <f t="shared" si="14"/>
        <v>125810</v>
      </c>
    </row>
    <row r="14" ht="26.25" customHeight="1">
      <c r="A14" s="198" t="s">
        <v>84</v>
      </c>
    </row>
    <row r="15" ht="27.75" customHeight="1">
      <c r="A15" s="198" t="s">
        <v>85</v>
      </c>
    </row>
    <row r="16" ht="27.75" customHeight="1">
      <c r="A16" s="198" t="s">
        <v>86</v>
      </c>
    </row>
    <row r="17" ht="26.25" customHeight="1">
      <c r="A17" s="198" t="s">
        <v>87</v>
      </c>
    </row>
    <row r="18">
      <c r="A18" s="199"/>
      <c r="B18" s="200"/>
      <c r="C18" s="201"/>
      <c r="D18" s="200"/>
      <c r="E18" s="200"/>
      <c r="F18" s="200"/>
      <c r="G18" s="201"/>
      <c r="H18" s="202"/>
      <c r="I18" s="201"/>
      <c r="J18" s="201"/>
      <c r="K18" s="201"/>
      <c r="L18" s="201"/>
      <c r="M18" s="201"/>
      <c r="N18" s="201"/>
      <c r="O18" s="201"/>
      <c r="P18" s="201"/>
      <c r="Q18" s="203"/>
      <c r="R18" s="203"/>
      <c r="S18" s="203"/>
      <c r="T18" s="203"/>
      <c r="U18" s="203"/>
      <c r="V18" s="203"/>
      <c r="W18" s="203"/>
      <c r="X18" s="203"/>
      <c r="Y18" s="203"/>
      <c r="Z18" s="203"/>
      <c r="AA18" s="203"/>
      <c r="AB18" s="203"/>
      <c r="AC18" s="203"/>
      <c r="AD18" s="203"/>
      <c r="AE18" s="203"/>
      <c r="AF18" s="203"/>
      <c r="AG18" s="203"/>
      <c r="AH18" s="203"/>
    </row>
    <row r="19">
      <c r="A19" s="199"/>
      <c r="B19" s="200"/>
      <c r="C19" s="201"/>
      <c r="D19" s="200"/>
      <c r="E19" s="200"/>
      <c r="F19" s="200"/>
      <c r="G19" s="201"/>
      <c r="H19" s="202"/>
      <c r="I19" s="201"/>
      <c r="J19" s="201"/>
      <c r="K19" s="201"/>
      <c r="L19" s="201"/>
      <c r="M19" s="201"/>
      <c r="N19" s="201"/>
      <c r="O19" s="201"/>
      <c r="P19" s="201"/>
      <c r="Q19" s="203"/>
      <c r="R19" s="203"/>
      <c r="S19" s="203"/>
      <c r="T19" s="203"/>
      <c r="U19" s="203"/>
      <c r="V19" s="203"/>
      <c r="W19" s="203"/>
      <c r="X19" s="203"/>
      <c r="Y19" s="203"/>
      <c r="Z19" s="203"/>
      <c r="AA19" s="203"/>
      <c r="AB19" s="203"/>
      <c r="AC19" s="203"/>
      <c r="AD19" s="203"/>
      <c r="AE19" s="203"/>
      <c r="AF19" s="203"/>
      <c r="AG19" s="203"/>
      <c r="AH19" s="203"/>
    </row>
    <row r="20">
      <c r="A20" s="199"/>
      <c r="B20" s="200"/>
      <c r="C20" s="201"/>
      <c r="D20" s="200"/>
      <c r="E20" s="200"/>
      <c r="F20" s="200"/>
      <c r="G20" s="201"/>
      <c r="H20" s="202"/>
      <c r="I20" s="201"/>
      <c r="J20" s="201"/>
      <c r="K20" s="201"/>
      <c r="L20" s="201"/>
      <c r="M20" s="201"/>
      <c r="N20" s="201"/>
      <c r="O20" s="201"/>
      <c r="P20" s="201"/>
      <c r="Q20" s="203"/>
      <c r="R20" s="203"/>
      <c r="S20" s="203"/>
      <c r="T20" s="203"/>
      <c r="U20" s="203"/>
      <c r="V20" s="203"/>
      <c r="W20" s="203"/>
      <c r="X20" s="203"/>
      <c r="Y20" s="203"/>
      <c r="Z20" s="203"/>
      <c r="AA20" s="203"/>
      <c r="AB20" s="203"/>
      <c r="AC20" s="203"/>
      <c r="AD20" s="203"/>
      <c r="AE20" s="203"/>
      <c r="AF20" s="203"/>
      <c r="AG20" s="203"/>
      <c r="AH20" s="203"/>
    </row>
    <row r="21">
      <c r="A21" s="199"/>
      <c r="B21" s="200"/>
      <c r="C21" s="201"/>
      <c r="D21" s="200"/>
      <c r="E21" s="200"/>
      <c r="F21" s="200"/>
      <c r="G21" s="201"/>
      <c r="H21" s="202"/>
      <c r="I21" s="201"/>
      <c r="J21" s="201"/>
      <c r="K21" s="201"/>
      <c r="L21" s="201"/>
      <c r="M21" s="201"/>
      <c r="N21" s="201"/>
      <c r="O21" s="201"/>
      <c r="P21" s="201"/>
      <c r="Q21" s="203"/>
      <c r="R21" s="203"/>
      <c r="S21" s="203"/>
      <c r="T21" s="203"/>
      <c r="U21" s="203"/>
      <c r="V21" s="203"/>
      <c r="W21" s="203"/>
      <c r="X21" s="203"/>
      <c r="Y21" s="203"/>
      <c r="Z21" s="203"/>
      <c r="AA21" s="203"/>
      <c r="AB21" s="203"/>
      <c r="AC21" s="203"/>
      <c r="AD21" s="203"/>
      <c r="AE21" s="203"/>
      <c r="AF21" s="203"/>
      <c r="AG21" s="203"/>
      <c r="AH21" s="203"/>
    </row>
    <row r="22">
      <c r="A22" s="199"/>
      <c r="B22" s="200"/>
      <c r="C22" s="201"/>
      <c r="D22" s="200"/>
      <c r="E22" s="200"/>
      <c r="F22" s="200"/>
      <c r="G22" s="201"/>
      <c r="H22" s="202"/>
      <c r="I22" s="201"/>
      <c r="J22" s="201"/>
      <c r="K22" s="201"/>
      <c r="L22" s="201"/>
      <c r="M22" s="201"/>
      <c r="N22" s="201"/>
      <c r="O22" s="201"/>
      <c r="P22" s="201"/>
      <c r="Q22" s="203"/>
      <c r="R22" s="203"/>
      <c r="S22" s="203"/>
      <c r="T22" s="203"/>
      <c r="U22" s="203"/>
      <c r="V22" s="203"/>
      <c r="W22" s="203"/>
      <c r="X22" s="203"/>
      <c r="Y22" s="203"/>
      <c r="Z22" s="203"/>
      <c r="AA22" s="203"/>
      <c r="AB22" s="203"/>
      <c r="AC22" s="203"/>
      <c r="AD22" s="203"/>
      <c r="AE22" s="203"/>
      <c r="AF22" s="203"/>
      <c r="AG22" s="203"/>
      <c r="AH22" s="203"/>
    </row>
    <row r="23">
      <c r="A23" s="199"/>
      <c r="B23" s="200"/>
      <c r="C23" s="201"/>
      <c r="D23" s="200"/>
      <c r="E23" s="200"/>
      <c r="F23" s="200"/>
      <c r="G23" s="201"/>
      <c r="H23" s="202"/>
      <c r="I23" s="201"/>
      <c r="J23" s="201"/>
      <c r="K23" s="201"/>
      <c r="L23" s="201"/>
      <c r="M23" s="201"/>
      <c r="N23" s="201"/>
      <c r="O23" s="201"/>
      <c r="P23" s="201"/>
      <c r="Q23" s="203"/>
      <c r="R23" s="203"/>
      <c r="S23" s="203"/>
      <c r="T23" s="203"/>
      <c r="U23" s="203"/>
      <c r="V23" s="203"/>
      <c r="W23" s="203"/>
      <c r="X23" s="203"/>
      <c r="Y23" s="203"/>
      <c r="Z23" s="203"/>
      <c r="AA23" s="203"/>
      <c r="AB23" s="203"/>
      <c r="AC23" s="203"/>
      <c r="AD23" s="203"/>
      <c r="AE23" s="203"/>
      <c r="AF23" s="203"/>
      <c r="AG23" s="203"/>
      <c r="AH23" s="203"/>
    </row>
    <row r="24">
      <c r="A24" s="199"/>
      <c r="B24" s="200"/>
      <c r="C24" s="201"/>
      <c r="D24" s="200"/>
      <c r="E24" s="200"/>
      <c r="F24" s="200"/>
      <c r="G24" s="201"/>
      <c r="H24" s="202"/>
      <c r="I24" s="201"/>
      <c r="J24" s="201"/>
      <c r="K24" s="201"/>
      <c r="L24" s="201"/>
      <c r="M24" s="201"/>
      <c r="N24" s="201"/>
      <c r="O24" s="201"/>
      <c r="P24" s="201"/>
      <c r="Q24" s="203"/>
      <c r="R24" s="203"/>
      <c r="S24" s="203"/>
      <c r="T24" s="203"/>
      <c r="U24" s="203"/>
      <c r="V24" s="203"/>
      <c r="W24" s="203"/>
      <c r="X24" s="203"/>
      <c r="Y24" s="203"/>
      <c r="Z24" s="203"/>
      <c r="AA24" s="203"/>
      <c r="AB24" s="203"/>
      <c r="AC24" s="203"/>
      <c r="AD24" s="203"/>
      <c r="AE24" s="203"/>
      <c r="AF24" s="203"/>
      <c r="AG24" s="203"/>
      <c r="AH24" s="203"/>
    </row>
    <row r="25">
      <c r="A25" s="199"/>
      <c r="B25" s="200"/>
      <c r="C25" s="201"/>
      <c r="D25" s="200"/>
      <c r="E25" s="200"/>
      <c r="F25" s="200"/>
      <c r="G25" s="201"/>
      <c r="H25" s="202"/>
      <c r="I25" s="201"/>
      <c r="J25" s="201"/>
      <c r="K25" s="201"/>
      <c r="L25" s="201"/>
      <c r="M25" s="201"/>
      <c r="N25" s="201"/>
      <c r="O25" s="201"/>
      <c r="P25" s="201"/>
      <c r="Q25" s="203"/>
      <c r="R25" s="203"/>
      <c r="S25" s="203"/>
      <c r="T25" s="203"/>
      <c r="U25" s="203"/>
      <c r="V25" s="203"/>
      <c r="W25" s="203"/>
      <c r="X25" s="203"/>
      <c r="Y25" s="203"/>
      <c r="Z25" s="203"/>
      <c r="AA25" s="203"/>
      <c r="AB25" s="203"/>
      <c r="AC25" s="203"/>
      <c r="AD25" s="203"/>
      <c r="AE25" s="203"/>
      <c r="AF25" s="203"/>
      <c r="AG25" s="203"/>
      <c r="AH25" s="203"/>
    </row>
    <row r="26">
      <c r="A26" s="199"/>
      <c r="B26" s="200"/>
      <c r="C26" s="201"/>
      <c r="D26" s="200"/>
      <c r="E26" s="200"/>
      <c r="F26" s="200"/>
      <c r="G26" s="201"/>
      <c r="H26" s="202"/>
      <c r="I26" s="201"/>
      <c r="J26" s="201"/>
      <c r="K26" s="201"/>
      <c r="L26" s="201"/>
      <c r="M26" s="201"/>
      <c r="N26" s="201"/>
      <c r="O26" s="201"/>
      <c r="P26" s="201"/>
      <c r="Q26" s="203"/>
      <c r="R26" s="203"/>
      <c r="S26" s="203"/>
      <c r="T26" s="203"/>
      <c r="U26" s="203"/>
      <c r="V26" s="203"/>
      <c r="W26" s="203"/>
      <c r="X26" s="203"/>
      <c r="Y26" s="203"/>
      <c r="Z26" s="203"/>
      <c r="AA26" s="203"/>
      <c r="AB26" s="203"/>
      <c r="AC26" s="203"/>
      <c r="AD26" s="203"/>
      <c r="AE26" s="203"/>
      <c r="AF26" s="203"/>
      <c r="AG26" s="203"/>
      <c r="AH26" s="203"/>
    </row>
    <row r="27">
      <c r="A27" s="199"/>
      <c r="B27" s="200"/>
      <c r="C27" s="201"/>
      <c r="D27" s="200"/>
      <c r="E27" s="200"/>
      <c r="F27" s="200"/>
      <c r="G27" s="201"/>
      <c r="H27" s="202"/>
      <c r="I27" s="201"/>
      <c r="J27" s="200">
        <v>4.0</v>
      </c>
      <c r="K27" s="201"/>
      <c r="L27" s="200">
        <v>2.0</v>
      </c>
      <c r="M27" s="201"/>
      <c r="N27" s="201"/>
      <c r="O27" s="201"/>
      <c r="P27" s="201"/>
      <c r="Q27" s="203"/>
      <c r="R27" s="203"/>
      <c r="S27" s="203"/>
      <c r="T27" s="203"/>
      <c r="U27" s="203"/>
      <c r="V27" s="203"/>
      <c r="W27" s="203"/>
      <c r="X27" s="203"/>
      <c r="Y27" s="203"/>
      <c r="Z27" s="203"/>
      <c r="AA27" s="203"/>
      <c r="AB27" s="203"/>
      <c r="AC27" s="203"/>
      <c r="AD27" s="203"/>
      <c r="AE27" s="203"/>
      <c r="AF27" s="203"/>
      <c r="AG27" s="203"/>
      <c r="AH27" s="203"/>
    </row>
    <row r="28">
      <c r="A28" s="204"/>
      <c r="B28" s="201"/>
      <c r="C28" s="201"/>
      <c r="D28" s="201"/>
      <c r="E28" s="201"/>
      <c r="F28" s="201"/>
      <c r="G28" s="201"/>
      <c r="H28" s="205"/>
      <c r="I28" s="205"/>
      <c r="J28" s="205"/>
      <c r="K28" s="205"/>
      <c r="L28" s="205"/>
      <c r="M28" s="205"/>
      <c r="N28" s="201"/>
      <c r="O28" s="201"/>
      <c r="P28" s="201"/>
      <c r="Q28" s="203"/>
      <c r="R28" s="203"/>
      <c r="S28" s="203"/>
      <c r="T28" s="203"/>
      <c r="U28" s="203"/>
      <c r="V28" s="203"/>
      <c r="W28" s="203"/>
      <c r="X28" s="203"/>
      <c r="Y28" s="203"/>
      <c r="Z28" s="203"/>
      <c r="AA28" s="203"/>
      <c r="AB28" s="203"/>
      <c r="AC28" s="203"/>
      <c r="AD28" s="203"/>
      <c r="AE28" s="203"/>
      <c r="AF28" s="203"/>
      <c r="AG28" s="203"/>
      <c r="AH28" s="203"/>
    </row>
    <row r="29">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row>
    <row r="30">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row>
    <row r="3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row>
    <row r="32">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row>
    <row r="33">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row>
    <row r="34">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row>
    <row r="35">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row>
    <row r="36">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row>
    <row r="37">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row>
    <row r="38">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row>
    <row r="39">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row>
    <row r="40">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row>
    <row r="4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row>
    <row r="42">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row>
    <row r="43">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row>
    <row r="44">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row>
    <row r="4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row>
    <row r="46">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row>
    <row r="47">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row>
    <row r="48">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row>
    <row r="49">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row>
    <row r="50">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row>
    <row r="5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row>
    <row r="52">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row>
    <row r="53">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row>
    <row r="54">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row>
    <row r="55">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row>
    <row r="56">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row>
    <row r="57">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row>
    <row r="58">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row>
    <row r="59">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row>
    <row r="60">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row>
    <row r="6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row>
    <row r="62">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row>
    <row r="63">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row>
    <row r="64">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row>
    <row r="65">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row>
    <row r="66">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row>
    <row r="67">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row>
    <row r="68">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row>
    <row r="69">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row>
    <row r="70">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row>
    <row r="71">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row>
    <row r="72">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row>
    <row r="73">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row>
    <row r="74">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row>
    <row r="75">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row>
    <row r="76">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row>
    <row r="77">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row>
    <row r="78">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row>
    <row r="79">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row>
    <row r="80">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row>
    <row r="81">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row>
    <row r="82">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row>
    <row r="83">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row>
    <row r="84">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row>
    <row r="85">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row>
    <row r="86">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row>
    <row r="87">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row>
    <row r="88">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row>
    <row r="89">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row>
    <row r="90">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row>
    <row r="91">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row>
    <row r="92">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row>
    <row r="93">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row>
    <row r="94">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row>
    <row r="95">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row>
    <row r="96">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row>
    <row r="97">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row>
    <row r="98">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row>
    <row r="99">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row>
    <row r="100">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row>
    <row r="101">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row>
    <row r="102">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row>
    <row r="103">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row>
    <row r="104">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row>
    <row r="105">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row>
    <row r="106">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row>
    <row r="107">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row>
    <row r="108">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row>
    <row r="109">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row>
    <row r="110">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row>
    <row r="11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row>
    <row r="112">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row>
    <row r="113">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row>
    <row r="114">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row>
    <row r="115">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row>
    <row r="116">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row>
    <row r="117">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row>
    <row r="118">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row>
    <row r="119">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row>
    <row r="120">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row>
    <row r="121">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row>
    <row r="122">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row>
    <row r="123">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row>
    <row r="124">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row>
    <row r="125">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row>
    <row r="126">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row>
    <row r="127">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row>
    <row r="128">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row>
    <row r="129">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row>
    <row r="130">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row>
    <row r="131">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row>
    <row r="132">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row>
    <row r="133">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row>
    <row r="134">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row>
    <row r="135">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row>
    <row r="136">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row>
    <row r="137">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row>
    <row r="138">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row>
    <row r="139">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row>
    <row r="140">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row>
    <row r="141">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row>
    <row r="142">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row>
    <row r="143">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row>
    <row r="144">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row>
    <row r="145">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row>
    <row r="146">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row>
    <row r="147">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row>
    <row r="148">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row>
    <row r="149">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row>
    <row r="150">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row>
    <row r="151">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row>
    <row r="152">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row>
    <row r="153">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row>
    <row r="154">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row>
    <row r="155">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c r="AH155" s="203"/>
    </row>
    <row r="156">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row>
    <row r="157">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row>
    <row r="158">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row>
    <row r="159">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row>
    <row r="160">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row>
    <row r="161">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row>
    <row r="162">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row>
    <row r="163">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row>
    <row r="164">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row>
    <row r="165">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row>
    <row r="166">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row>
    <row r="167">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row>
    <row r="168">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row>
    <row r="169">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row>
    <row r="170">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row>
    <row r="17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row>
    <row r="172">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row>
    <row r="173">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row>
    <row r="174">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203"/>
      <c r="AH174" s="203"/>
    </row>
    <row r="175">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row>
    <row r="176">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row>
    <row r="177">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row>
    <row r="178">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row>
    <row r="179">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row>
    <row r="180">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row>
    <row r="181">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row>
    <row r="182">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row>
    <row r="183">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row>
    <row r="184">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row>
    <row r="185">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row>
    <row r="186">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row>
    <row r="187">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row>
    <row r="188">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row>
    <row r="189">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row>
    <row r="190">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row>
    <row r="191">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row>
    <row r="192">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row>
    <row r="193">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row>
    <row r="194">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row>
    <row r="195">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row>
    <row r="196">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row>
    <row r="197">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row>
    <row r="198">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row>
    <row r="199">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row>
    <row r="200">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row>
    <row r="201">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row>
    <row r="202">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row>
    <row r="203">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row>
    <row r="204">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row>
    <row r="205">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row>
    <row r="206">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row>
    <row r="207">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row>
    <row r="208">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row>
    <row r="209">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row>
    <row r="210">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row>
    <row r="21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row>
    <row r="212">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row>
    <row r="213">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row>
    <row r="214">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row>
    <row r="215">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row>
    <row r="216">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row>
    <row r="217">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row>
    <row r="218">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row>
    <row r="219">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03"/>
      <c r="AH219" s="203"/>
    </row>
    <row r="220">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row>
    <row r="221">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row>
    <row r="222">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row>
    <row r="223">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03"/>
      <c r="AF223" s="203"/>
      <c r="AG223" s="203"/>
      <c r="AH223" s="203"/>
    </row>
    <row r="224">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3"/>
      <c r="AF224" s="203"/>
      <c r="AG224" s="203"/>
      <c r="AH224" s="203"/>
    </row>
    <row r="225">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row>
    <row r="226">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row>
    <row r="227">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row>
    <row r="228">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row>
    <row r="229">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row>
    <row r="230">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row>
    <row r="231">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row>
    <row r="232">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row>
    <row r="233">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row>
    <row r="234">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row>
    <row r="235">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row>
    <row r="236">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row>
    <row r="237">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c r="AE237" s="203"/>
      <c r="AF237" s="203"/>
      <c r="AG237" s="203"/>
      <c r="AH237" s="203"/>
    </row>
    <row r="238">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row>
    <row r="239">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E239" s="203"/>
      <c r="AF239" s="203"/>
      <c r="AG239" s="203"/>
      <c r="AH239" s="203"/>
    </row>
    <row r="240">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row>
    <row r="24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row>
    <row r="242">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row>
    <row r="243">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row>
    <row r="244">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row>
    <row r="245">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row>
    <row r="246">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E246" s="203"/>
      <c r="AF246" s="203"/>
      <c r="AG246" s="203"/>
      <c r="AH246" s="203"/>
    </row>
    <row r="247">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row>
    <row r="248">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row>
    <row r="249">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row>
    <row r="250">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row>
    <row r="25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row>
    <row r="252">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row>
    <row r="253">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row>
    <row r="254">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row>
    <row r="255">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row>
    <row r="256">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row>
    <row r="257">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row>
    <row r="258">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row>
    <row r="259">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c r="AA259" s="203"/>
      <c r="AB259" s="203"/>
      <c r="AC259" s="203"/>
      <c r="AD259" s="203"/>
      <c r="AE259" s="203"/>
      <c r="AF259" s="203"/>
      <c r="AG259" s="203"/>
      <c r="AH259" s="203"/>
    </row>
    <row r="260">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row>
    <row r="26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row>
    <row r="262">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row>
    <row r="263">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row>
    <row r="264">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row>
    <row r="265">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row>
    <row r="266">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row>
    <row r="267">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3"/>
      <c r="AC267" s="203"/>
      <c r="AD267" s="203"/>
      <c r="AE267" s="203"/>
      <c r="AF267" s="203"/>
      <c r="AG267" s="203"/>
      <c r="AH267" s="203"/>
    </row>
    <row r="268">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c r="AA268" s="203"/>
      <c r="AB268" s="203"/>
      <c r="AC268" s="203"/>
      <c r="AD268" s="203"/>
      <c r="AE268" s="203"/>
      <c r="AF268" s="203"/>
      <c r="AG268" s="203"/>
      <c r="AH268" s="203"/>
    </row>
    <row r="269">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row>
    <row r="270">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row>
    <row r="271">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3"/>
      <c r="AF271" s="203"/>
      <c r="AG271" s="203"/>
      <c r="AH271" s="203"/>
    </row>
    <row r="272">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row>
    <row r="273">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row>
    <row r="274">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row>
    <row r="275">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row>
    <row r="276">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row>
    <row r="277">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c r="AA277" s="203"/>
      <c r="AB277" s="203"/>
      <c r="AC277" s="203"/>
      <c r="AD277" s="203"/>
      <c r="AE277" s="203"/>
      <c r="AF277" s="203"/>
      <c r="AG277" s="203"/>
      <c r="AH277" s="203"/>
    </row>
    <row r="278">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row>
    <row r="279">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row>
    <row r="280">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3"/>
      <c r="AC280" s="203"/>
      <c r="AD280" s="203"/>
      <c r="AE280" s="203"/>
      <c r="AF280" s="203"/>
      <c r="AG280" s="203"/>
      <c r="AH280" s="203"/>
    </row>
    <row r="28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row>
    <row r="282">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c r="AA282" s="203"/>
      <c r="AB282" s="203"/>
      <c r="AC282" s="203"/>
      <c r="AD282" s="203"/>
      <c r="AE282" s="203"/>
      <c r="AF282" s="203"/>
      <c r="AG282" s="203"/>
      <c r="AH282" s="203"/>
    </row>
    <row r="283">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03"/>
      <c r="AF283" s="203"/>
      <c r="AG283" s="203"/>
      <c r="AH283" s="203"/>
    </row>
    <row r="284">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row>
    <row r="285">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c r="AA285" s="203"/>
      <c r="AB285" s="203"/>
      <c r="AC285" s="203"/>
      <c r="AD285" s="203"/>
      <c r="AE285" s="203"/>
      <c r="AF285" s="203"/>
      <c r="AG285" s="203"/>
      <c r="AH285" s="203"/>
    </row>
    <row r="286">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row>
    <row r="287">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03"/>
      <c r="AH287" s="203"/>
    </row>
    <row r="288">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row>
    <row r="289">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row>
    <row r="290">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row>
    <row r="291">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row>
    <row r="292">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row>
    <row r="293">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03"/>
      <c r="AF293" s="203"/>
      <c r="AG293" s="203"/>
      <c r="AH293" s="203"/>
    </row>
    <row r="294">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row>
    <row r="295">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row>
    <row r="296">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row>
    <row r="297">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c r="AA297" s="203"/>
      <c r="AB297" s="203"/>
      <c r="AC297" s="203"/>
      <c r="AD297" s="203"/>
      <c r="AE297" s="203"/>
      <c r="AF297" s="203"/>
      <c r="AG297" s="203"/>
      <c r="AH297" s="203"/>
    </row>
    <row r="298">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row>
    <row r="299">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c r="AA299" s="203"/>
      <c r="AB299" s="203"/>
      <c r="AC299" s="203"/>
      <c r="AD299" s="203"/>
      <c r="AE299" s="203"/>
      <c r="AF299" s="203"/>
      <c r="AG299" s="203"/>
      <c r="AH299" s="203"/>
    </row>
    <row r="300">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row>
    <row r="30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row>
    <row r="302">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row>
    <row r="303">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c r="AA303" s="203"/>
      <c r="AB303" s="203"/>
      <c r="AC303" s="203"/>
      <c r="AD303" s="203"/>
      <c r="AE303" s="203"/>
      <c r="AF303" s="203"/>
      <c r="AG303" s="203"/>
      <c r="AH303" s="203"/>
    </row>
    <row r="304">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row>
    <row r="305">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row>
    <row r="306">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row>
    <row r="307">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row>
    <row r="308">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row>
    <row r="309">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row>
    <row r="310">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row>
    <row r="31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row>
    <row r="312">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row>
    <row r="313">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row>
    <row r="314">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row>
    <row r="315">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row>
    <row r="316">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row>
    <row r="317">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row>
    <row r="318">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row>
    <row r="319">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row>
    <row r="320">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row>
    <row r="32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row>
    <row r="322">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row>
    <row r="323">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row>
    <row r="324">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row>
    <row r="325">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c r="AC325" s="203"/>
      <c r="AD325" s="203"/>
      <c r="AE325" s="203"/>
      <c r="AF325" s="203"/>
      <c r="AG325" s="203"/>
      <c r="AH325" s="203"/>
    </row>
    <row r="326">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row>
    <row r="327">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row>
    <row r="328">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row>
    <row r="329">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c r="AC329" s="203"/>
      <c r="AD329" s="203"/>
      <c r="AE329" s="203"/>
      <c r="AF329" s="203"/>
      <c r="AG329" s="203"/>
      <c r="AH329" s="203"/>
    </row>
    <row r="330">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row>
    <row r="331">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c r="AC331" s="203"/>
      <c r="AD331" s="203"/>
      <c r="AE331" s="203"/>
      <c r="AF331" s="203"/>
      <c r="AG331" s="203"/>
      <c r="AH331" s="203"/>
    </row>
    <row r="332">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c r="AC332" s="203"/>
      <c r="AD332" s="203"/>
      <c r="AE332" s="203"/>
      <c r="AF332" s="203"/>
      <c r="AG332" s="203"/>
      <c r="AH332" s="203"/>
    </row>
    <row r="333">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row>
    <row r="334">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row>
    <row r="335">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row>
    <row r="336">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c r="AC336" s="203"/>
      <c r="AD336" s="203"/>
      <c r="AE336" s="203"/>
      <c r="AF336" s="203"/>
      <c r="AG336" s="203"/>
      <c r="AH336" s="203"/>
    </row>
    <row r="337">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row>
    <row r="338">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row>
    <row r="339">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row>
    <row r="340">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row>
    <row r="341">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row>
    <row r="342">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row>
    <row r="343">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03"/>
      <c r="AF343" s="203"/>
      <c r="AG343" s="203"/>
      <c r="AH343" s="203"/>
    </row>
    <row r="344">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row>
    <row r="345">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row>
    <row r="346">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row>
    <row r="347">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row>
    <row r="348">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row>
    <row r="349">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c r="AC349" s="203"/>
      <c r="AD349" s="203"/>
      <c r="AE349" s="203"/>
      <c r="AF349" s="203"/>
      <c r="AG349" s="203"/>
      <c r="AH349" s="203"/>
    </row>
    <row r="350">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c r="AC350" s="203"/>
      <c r="AD350" s="203"/>
      <c r="AE350" s="203"/>
      <c r="AF350" s="203"/>
      <c r="AG350" s="203"/>
      <c r="AH350" s="203"/>
    </row>
    <row r="35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row>
    <row r="352">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row>
    <row r="353">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c r="AC353" s="203"/>
      <c r="AD353" s="203"/>
      <c r="AE353" s="203"/>
      <c r="AF353" s="203"/>
      <c r="AG353" s="203"/>
      <c r="AH353" s="203"/>
    </row>
    <row r="354">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row>
    <row r="355">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c r="AC355" s="203"/>
      <c r="AD355" s="203"/>
      <c r="AE355" s="203"/>
      <c r="AF355" s="203"/>
      <c r="AG355" s="203"/>
      <c r="AH355" s="203"/>
    </row>
    <row r="356">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c r="AC356" s="203"/>
      <c r="AD356" s="203"/>
      <c r="AE356" s="203"/>
      <c r="AF356" s="203"/>
      <c r="AG356" s="203"/>
      <c r="AH356" s="203"/>
    </row>
    <row r="357">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row>
    <row r="358">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row>
    <row r="359">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row>
    <row r="360">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row>
    <row r="361">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row>
    <row r="362">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row>
    <row r="363">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c r="AC363" s="203"/>
      <c r="AD363" s="203"/>
      <c r="AE363" s="203"/>
      <c r="AF363" s="203"/>
      <c r="AG363" s="203"/>
      <c r="AH363" s="203"/>
    </row>
    <row r="364">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row>
    <row r="365">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row>
    <row r="366">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row>
    <row r="367">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row>
    <row r="368">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row>
    <row r="369">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row>
    <row r="370">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row>
    <row r="371">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row>
    <row r="372">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row>
    <row r="373">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row>
    <row r="374">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row>
    <row r="375">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row>
    <row r="376">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row>
    <row r="377">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row>
    <row r="378">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row>
    <row r="379">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row>
    <row r="380">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row>
    <row r="381">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row>
    <row r="382">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row>
    <row r="383">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row>
    <row r="384">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row>
    <row r="385">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row>
    <row r="386">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row>
    <row r="387">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row>
    <row r="388">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row>
    <row r="389">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row>
    <row r="390">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row>
    <row r="391">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row>
    <row r="392">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row>
    <row r="393">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row>
    <row r="394">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row>
    <row r="395">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row>
    <row r="396">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row>
    <row r="397">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row>
    <row r="398">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row>
    <row r="399">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row>
    <row r="400">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row>
    <row r="401">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row>
    <row r="402">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row>
    <row r="403">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row>
    <row r="404">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row>
    <row r="405">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row>
    <row r="406">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row>
    <row r="407">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row>
    <row r="408">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row>
    <row r="409">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row>
    <row r="410">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row>
    <row r="411">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row>
    <row r="412">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row>
    <row r="413">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row>
    <row r="414">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row>
    <row r="415">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row>
    <row r="416">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row>
    <row r="417">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row>
    <row r="418">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row>
    <row r="419">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row>
    <row r="420">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row>
    <row r="42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row>
    <row r="422">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row>
    <row r="423">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row>
    <row r="424">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row>
    <row r="425">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row>
    <row r="426">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row>
    <row r="427">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row>
    <row r="428">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row>
    <row r="429">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row>
    <row r="430">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row>
    <row r="431">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row>
    <row r="432">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row>
    <row r="433">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row>
    <row r="434">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row>
    <row r="435">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row>
    <row r="436">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row>
    <row r="437">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row>
    <row r="438">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row>
    <row r="439">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row>
    <row r="440">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row>
    <row r="44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row>
    <row r="442">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row>
    <row r="443">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row>
    <row r="444">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row>
    <row r="445">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row>
    <row r="446">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row>
    <row r="447">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row>
    <row r="448">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row>
    <row r="449">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row>
    <row r="450">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row>
    <row r="45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row>
    <row r="452">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row>
    <row r="453">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row>
    <row r="454">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row>
    <row r="455">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row>
    <row r="456">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row>
    <row r="457">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row>
    <row r="458">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row>
    <row r="459">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row>
    <row r="460">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row>
    <row r="461">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row>
    <row r="462">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row>
    <row r="463">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row>
    <row r="464">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row>
    <row r="465">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row>
    <row r="466">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row>
    <row r="467">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row>
    <row r="468">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row>
    <row r="469">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row>
    <row r="470">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row>
    <row r="471">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row>
    <row r="472">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row>
    <row r="473">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row>
    <row r="474">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row>
    <row r="475">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row>
    <row r="476">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row>
    <row r="477">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row>
    <row r="478">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row>
    <row r="479">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row>
    <row r="480">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row>
    <row r="481">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row>
    <row r="482">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row>
    <row r="483">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row>
    <row r="484">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row>
    <row r="485">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row>
    <row r="486">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row>
    <row r="487">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row>
    <row r="488">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row>
    <row r="489">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row>
    <row r="490">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row>
    <row r="491">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row>
    <row r="492">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row>
    <row r="493">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row>
    <row r="494">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row>
    <row r="495">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row>
    <row r="496">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row>
    <row r="497">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row>
    <row r="498">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row>
    <row r="499">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row>
    <row r="500">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row>
    <row r="50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row>
    <row r="502">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row>
    <row r="503">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row>
    <row r="504">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row>
    <row r="505">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row>
    <row r="506">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row>
    <row r="507">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row>
    <row r="508">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row>
    <row r="509">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row>
    <row r="510">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row>
    <row r="511">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row>
    <row r="512">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row>
    <row r="513">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row>
    <row r="514">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row>
    <row r="515">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row>
    <row r="516">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row>
    <row r="517">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row>
    <row r="518">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row>
    <row r="519">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row>
    <row r="520">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row>
    <row r="521">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row>
    <row r="522">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row>
    <row r="523">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row>
    <row r="524">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row>
    <row r="525">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row>
    <row r="526">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row>
    <row r="527">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row>
    <row r="528">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row>
    <row r="529">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row>
    <row r="530">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row>
    <row r="531">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row>
    <row r="532">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row>
    <row r="533">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row>
    <row r="534">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row>
    <row r="535">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row>
    <row r="536">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row>
    <row r="537">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row>
    <row r="538">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row>
    <row r="539">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row>
    <row r="540">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row>
    <row r="541">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row>
    <row r="542">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row>
    <row r="543">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row>
    <row r="544">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row>
    <row r="545">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row>
    <row r="546">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row>
    <row r="547">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row>
    <row r="548">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row>
    <row r="549">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row>
    <row r="550">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row>
    <row r="55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row>
    <row r="552">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row>
    <row r="553">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row>
    <row r="554">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row>
    <row r="555">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row>
    <row r="556">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row>
    <row r="557">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row>
    <row r="558">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row>
    <row r="559">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row>
    <row r="560">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row>
    <row r="561">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row>
    <row r="562">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row>
    <row r="563">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row>
    <row r="564">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row>
    <row r="565">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row>
    <row r="566">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row>
    <row r="567">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row>
    <row r="568">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row>
    <row r="569">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row>
    <row r="570">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row>
    <row r="571">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row>
    <row r="572">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row>
    <row r="573">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row>
    <row r="574">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row>
    <row r="575">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row>
    <row r="576">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row>
    <row r="577">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row>
    <row r="578">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row>
    <row r="579">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row>
    <row r="580">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row>
    <row r="581">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row>
    <row r="582">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row>
    <row r="583">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row>
    <row r="584">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row>
    <row r="585">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row>
    <row r="586">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row>
    <row r="587">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row>
    <row r="588">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row>
    <row r="589">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row>
    <row r="590">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row>
    <row r="591">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row>
    <row r="592">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row>
    <row r="593">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row>
    <row r="594">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row>
    <row r="595">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row>
    <row r="596">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row>
    <row r="597">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row>
    <row r="598">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row>
    <row r="599">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row>
    <row r="600">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row>
    <row r="601">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row>
    <row r="602">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row>
    <row r="603">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row>
    <row r="604">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row>
    <row r="605">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row>
    <row r="606">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row>
    <row r="607">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row>
    <row r="608">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row>
    <row r="609">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row>
    <row r="610">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row>
    <row r="611">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row>
    <row r="612">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row>
    <row r="613">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row>
    <row r="614">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row>
    <row r="615">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row>
    <row r="616">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row>
    <row r="617">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row>
    <row r="618">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row>
    <row r="619">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row>
    <row r="620">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row>
    <row r="621">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row>
    <row r="622">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row>
    <row r="623">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row>
    <row r="624">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row>
    <row r="625">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row>
    <row r="626">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row>
    <row r="627">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row>
    <row r="628">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row>
    <row r="629">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row>
    <row r="630">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row>
    <row r="631">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row>
    <row r="632">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row>
    <row r="633">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row>
    <row r="634">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row>
    <row r="635">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row>
    <row r="636">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row>
    <row r="637">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row>
    <row r="638">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row>
    <row r="639">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row>
    <row r="640">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row>
    <row r="641">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row>
    <row r="642">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row>
    <row r="643">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row>
    <row r="644">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row>
    <row r="645">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row>
    <row r="646">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row>
    <row r="647">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row>
    <row r="648">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row>
    <row r="649">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row>
    <row r="650">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row>
    <row r="651">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row>
    <row r="652">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row>
    <row r="653">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row>
    <row r="654">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row>
    <row r="655">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row>
    <row r="656">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row>
    <row r="657">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row>
    <row r="658">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row>
    <row r="659">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row>
    <row r="660">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row>
    <row r="661">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row>
    <row r="662">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row>
    <row r="663">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row>
    <row r="664">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row>
    <row r="665">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row>
    <row r="666">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row>
    <row r="667">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row>
    <row r="668">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row>
    <row r="669">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row>
    <row r="670">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row>
    <row r="671">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row>
    <row r="672">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row>
    <row r="673">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row>
    <row r="674">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row>
    <row r="675">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row>
    <row r="676">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row>
    <row r="677">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row>
    <row r="678">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row>
    <row r="679">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row>
    <row r="680">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row>
    <row r="681">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row>
    <row r="682">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row>
    <row r="683">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row>
    <row r="684">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row>
    <row r="685">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row>
    <row r="686">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row>
    <row r="687">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row>
    <row r="688">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row>
    <row r="689">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row>
    <row r="690">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row>
    <row r="691">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row>
    <row r="692">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row>
    <row r="693">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row>
    <row r="694">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row>
    <row r="695">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row>
    <row r="696">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row>
    <row r="697">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row>
    <row r="698">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row>
    <row r="699">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row>
    <row r="700">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row>
    <row r="701">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row>
    <row r="702">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row>
    <row r="703">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row>
    <row r="704">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row>
    <row r="705">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row>
    <row r="706">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row>
    <row r="707">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row>
    <row r="708">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row>
    <row r="709">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row>
    <row r="710">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row>
    <row r="711">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row>
    <row r="712">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row>
    <row r="713">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row>
    <row r="714">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row>
    <row r="715">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row>
    <row r="716">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row>
    <row r="717">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row>
    <row r="718">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row>
    <row r="719">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row>
    <row r="720">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row>
    <row r="721">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row>
    <row r="722">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row>
    <row r="723">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row>
    <row r="724">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row>
    <row r="725">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row>
    <row r="726">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row>
    <row r="727">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row>
    <row r="728">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row>
    <row r="729">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row>
    <row r="730">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row>
    <row r="731">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row>
    <row r="732">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row>
    <row r="733">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row>
    <row r="734">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row>
    <row r="735">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row>
    <row r="736">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row>
    <row r="737">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row>
    <row r="738">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row>
    <row r="739">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row>
    <row r="740">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row>
    <row r="741">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row>
    <row r="742">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row>
    <row r="743">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row>
    <row r="744">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row>
    <row r="745">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row>
    <row r="746">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row>
    <row r="747">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row>
    <row r="748">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row>
    <row r="749">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row>
    <row r="750">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row>
    <row r="751">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row>
    <row r="752">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row>
    <row r="753">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row>
    <row r="754">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row>
    <row r="755">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row>
    <row r="756">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row>
    <row r="757">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row>
    <row r="758">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row>
    <row r="759">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row>
    <row r="760">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row>
    <row r="761">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row>
    <row r="762">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row>
    <row r="763">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row>
    <row r="764">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row>
    <row r="765">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row>
    <row r="766">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row>
    <row r="767">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row>
    <row r="768">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row>
    <row r="769">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row>
    <row r="770">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row>
    <row r="771">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row>
    <row r="772">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row>
    <row r="773">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row>
    <row r="774">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row>
    <row r="775">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row>
    <row r="776">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row>
    <row r="777">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row>
    <row r="778">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row>
    <row r="779">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row>
    <row r="780">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row>
    <row r="781">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row>
    <row r="782">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row>
    <row r="783">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row>
    <row r="784">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row>
    <row r="785">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row>
    <row r="786">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row>
    <row r="787">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row>
    <row r="788">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row>
    <row r="789">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row>
    <row r="790">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row>
    <row r="791">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row>
    <row r="792">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row>
    <row r="793">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row>
    <row r="794">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row>
    <row r="795">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row>
    <row r="796">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row>
    <row r="797">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row>
    <row r="798">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row>
    <row r="799">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row>
    <row r="800">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row>
    <row r="801">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row>
    <row r="802">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row>
    <row r="803">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row>
    <row r="804">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row>
    <row r="805">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row>
    <row r="806">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row>
    <row r="807">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row>
    <row r="808">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row>
    <row r="809">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row>
    <row r="810">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row>
    <row r="811">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row>
    <row r="812">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row>
    <row r="813">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row>
    <row r="814">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row>
    <row r="815">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row>
    <row r="816">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row>
    <row r="817">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row>
    <row r="818">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row>
    <row r="819">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row>
    <row r="820">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row>
    <row r="821">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row>
    <row r="822">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row>
    <row r="823">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row>
    <row r="824">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row>
    <row r="825">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row>
    <row r="826">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row>
    <row r="827">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row>
    <row r="828">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row>
    <row r="829">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row>
    <row r="830">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row>
    <row r="831">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row>
    <row r="832">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row>
    <row r="833">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row>
    <row r="834">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row>
    <row r="835">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row>
    <row r="836">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row>
    <row r="837">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row>
    <row r="838">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row>
    <row r="839">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row>
    <row r="840">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row>
    <row r="841">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row>
    <row r="842">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row>
    <row r="843">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row>
    <row r="844">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row>
    <row r="845">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row>
    <row r="846">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row>
    <row r="847">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row>
    <row r="848">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row>
    <row r="849">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row>
    <row r="850">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row>
    <row r="851">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row>
    <row r="852">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row>
    <row r="853">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row>
    <row r="854">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row>
    <row r="855">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row>
    <row r="856">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row>
    <row r="857">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row>
    <row r="858">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row>
    <row r="859">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row>
    <row r="860">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row>
    <row r="861">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row>
    <row r="862">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row>
    <row r="863">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row>
    <row r="864">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row>
    <row r="865">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row>
    <row r="866">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row>
    <row r="867">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row>
    <row r="868">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row>
    <row r="869">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row>
    <row r="870">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row>
    <row r="871">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row>
    <row r="872">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row>
    <row r="873">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row>
    <row r="874">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row>
    <row r="875">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row>
    <row r="876">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row>
    <row r="877">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row>
    <row r="878">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row>
    <row r="879">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row>
    <row r="880">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row>
    <row r="881">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row>
    <row r="882">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row>
    <row r="883">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row>
    <row r="884">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row>
    <row r="885">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row>
    <row r="886">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row>
    <row r="887">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row>
    <row r="888">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row>
    <row r="889">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row>
    <row r="890">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row>
    <row r="891">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row>
    <row r="892">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row>
    <row r="893">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row>
    <row r="894">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row>
    <row r="895">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row>
    <row r="896">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row>
    <row r="897">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row>
    <row r="898">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row>
    <row r="899">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row>
    <row r="900">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row>
    <row r="901">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row>
    <row r="902">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row>
    <row r="903">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row>
    <row r="904">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row>
    <row r="905">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row>
    <row r="906">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row>
    <row r="907">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row>
    <row r="908">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row>
    <row r="909">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row>
    <row r="910">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row>
    <row r="911">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row>
    <row r="912">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row>
    <row r="913">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row>
    <row r="914">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row>
    <row r="915">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row>
    <row r="916">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row>
    <row r="917">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row>
    <row r="918">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row>
    <row r="919">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row>
    <row r="920">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row>
    <row r="921">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row>
    <row r="922">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row>
    <row r="923">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row>
    <row r="924">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row>
    <row r="925">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row>
    <row r="926">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row>
    <row r="927">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row>
    <row r="928">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row>
    <row r="929">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row>
    <row r="930">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row>
    <row r="931">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row>
    <row r="932">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row>
    <row r="933">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row>
    <row r="934">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row>
    <row r="935">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row>
    <row r="936">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row>
    <row r="937">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row>
    <row r="938">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row>
    <row r="939">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row>
    <row r="940">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row>
    <row r="941">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row>
    <row r="942">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row>
    <row r="943">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row>
    <row r="944">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row>
    <row r="945">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row>
    <row r="946">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row>
    <row r="947">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row>
    <row r="948">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row>
    <row r="949">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row>
    <row r="950">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row>
    <row r="951">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row>
    <row r="952">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row>
    <row r="953">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row>
    <row r="954">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row>
    <row r="955">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row>
    <row r="956">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row>
    <row r="957">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row>
    <row r="958">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row>
    <row r="959">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row>
    <row r="960">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row>
    <row r="961">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row>
    <row r="962">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row>
    <row r="963">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row>
    <row r="964">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row>
    <row r="965">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row>
    <row r="966">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row>
    <row r="967">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row>
    <row r="968">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row>
    <row r="969">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row>
    <row r="970">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row>
    <row r="971">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row>
    <row r="972">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row>
    <row r="973">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row>
    <row r="974">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row>
    <row r="975">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row>
    <row r="976">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row>
    <row r="977">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row>
    <row r="978">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row>
    <row r="979">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row>
    <row r="980">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row>
    <row r="981">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row>
    <row r="982">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row>
    <row r="983">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row>
    <row r="984">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row>
    <row r="985">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row>
    <row r="986">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row>
    <row r="987">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row>
    <row r="988">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row>
    <row r="989">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row>
    <row r="990">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row>
    <row r="991">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row>
    <row r="992">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row>
    <row r="993">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row>
    <row r="994">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row>
    <row r="995">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row>
    <row r="996">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row>
    <row r="997">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row>
    <row r="998">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row>
    <row r="999">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row>
    <row r="1000">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row>
    <row r="1001">
      <c r="A1001" s="203"/>
      <c r="B1001" s="203"/>
      <c r="C1001" s="203"/>
      <c r="D1001" s="203"/>
      <c r="E1001" s="203"/>
      <c r="F1001" s="203"/>
      <c r="G1001" s="203"/>
      <c r="H1001" s="203"/>
      <c r="I1001" s="203"/>
      <c r="J1001" s="203"/>
      <c r="K1001" s="203"/>
      <c r="L1001" s="203"/>
      <c r="M1001" s="203"/>
      <c r="N1001" s="203"/>
      <c r="O1001" s="203"/>
      <c r="P1001" s="203"/>
      <c r="Q1001" s="203"/>
      <c r="R1001" s="203"/>
      <c r="S1001" s="203"/>
      <c r="T1001" s="203"/>
      <c r="U1001" s="203"/>
      <c r="V1001" s="203"/>
      <c r="W1001" s="203"/>
      <c r="X1001" s="203"/>
      <c r="Y1001" s="203"/>
      <c r="Z1001" s="203"/>
      <c r="AA1001" s="203"/>
      <c r="AB1001" s="203"/>
      <c r="AC1001" s="203"/>
      <c r="AD1001" s="203"/>
      <c r="AE1001" s="203"/>
      <c r="AF1001" s="203"/>
      <c r="AG1001" s="203"/>
      <c r="AH1001" s="203"/>
    </row>
    <row r="1002">
      <c r="A1002" s="203"/>
      <c r="B1002" s="203"/>
      <c r="C1002" s="203"/>
      <c r="D1002" s="203"/>
      <c r="E1002" s="203"/>
      <c r="F1002" s="203"/>
      <c r="G1002" s="203"/>
      <c r="H1002" s="203"/>
      <c r="I1002" s="203"/>
      <c r="J1002" s="203"/>
      <c r="K1002" s="203"/>
      <c r="L1002" s="203"/>
      <c r="M1002" s="203"/>
      <c r="N1002" s="203"/>
      <c r="O1002" s="203"/>
      <c r="P1002" s="203"/>
      <c r="Q1002" s="203"/>
      <c r="R1002" s="203"/>
      <c r="S1002" s="203"/>
      <c r="T1002" s="203"/>
      <c r="U1002" s="203"/>
      <c r="V1002" s="203"/>
      <c r="W1002" s="203"/>
      <c r="X1002" s="203"/>
      <c r="Y1002" s="203"/>
      <c r="Z1002" s="203"/>
      <c r="AA1002" s="203"/>
      <c r="AB1002" s="203"/>
      <c r="AC1002" s="203"/>
      <c r="AD1002" s="203"/>
      <c r="AE1002" s="203"/>
      <c r="AF1002" s="203"/>
      <c r="AG1002" s="203"/>
      <c r="AH1002" s="203"/>
    </row>
    <row r="1003">
      <c r="A1003" s="203"/>
      <c r="B1003" s="203"/>
      <c r="C1003" s="203"/>
      <c r="D1003" s="203"/>
      <c r="E1003" s="203"/>
      <c r="F1003" s="203"/>
      <c r="G1003" s="203"/>
      <c r="H1003" s="203"/>
      <c r="I1003" s="203"/>
      <c r="J1003" s="203"/>
      <c r="K1003" s="203"/>
      <c r="L1003" s="203"/>
      <c r="M1003" s="203"/>
      <c r="N1003" s="203"/>
      <c r="O1003" s="203"/>
      <c r="P1003" s="203"/>
      <c r="Q1003" s="203"/>
      <c r="R1003" s="203"/>
      <c r="S1003" s="203"/>
      <c r="T1003" s="203"/>
      <c r="U1003" s="203"/>
      <c r="V1003" s="203"/>
      <c r="W1003" s="203"/>
      <c r="X1003" s="203"/>
      <c r="Y1003" s="203"/>
      <c r="Z1003" s="203"/>
      <c r="AA1003" s="203"/>
      <c r="AB1003" s="203"/>
      <c r="AC1003" s="203"/>
      <c r="AD1003" s="203"/>
      <c r="AE1003" s="203"/>
      <c r="AF1003" s="203"/>
      <c r="AG1003" s="203"/>
      <c r="AH1003" s="203"/>
    </row>
    <row r="1004">
      <c r="A1004" s="203"/>
      <c r="B1004" s="203"/>
      <c r="C1004" s="203"/>
      <c r="D1004" s="203"/>
      <c r="E1004" s="203"/>
      <c r="F1004" s="203"/>
      <c r="G1004" s="203"/>
      <c r="H1004" s="203"/>
      <c r="I1004" s="203"/>
      <c r="J1004" s="203"/>
      <c r="K1004" s="203"/>
      <c r="L1004" s="203"/>
      <c r="M1004" s="203"/>
      <c r="N1004" s="203"/>
      <c r="O1004" s="203"/>
      <c r="P1004" s="203"/>
      <c r="Q1004" s="203"/>
      <c r="R1004" s="203"/>
      <c r="S1004" s="203"/>
      <c r="T1004" s="203"/>
      <c r="U1004" s="203"/>
      <c r="V1004" s="203"/>
      <c r="W1004" s="203"/>
      <c r="X1004" s="203"/>
      <c r="Y1004" s="203"/>
      <c r="Z1004" s="203"/>
      <c r="AA1004" s="203"/>
      <c r="AB1004" s="203"/>
      <c r="AC1004" s="203"/>
      <c r="AD1004" s="203"/>
      <c r="AE1004" s="203"/>
      <c r="AF1004" s="203"/>
      <c r="AG1004" s="203"/>
      <c r="AH1004" s="203"/>
    </row>
    <row r="1005">
      <c r="A1005" s="203"/>
      <c r="B1005" s="203"/>
      <c r="C1005" s="203"/>
      <c r="D1005" s="203"/>
      <c r="E1005" s="203"/>
      <c r="F1005" s="203"/>
      <c r="G1005" s="203"/>
      <c r="H1005" s="203"/>
      <c r="I1005" s="203"/>
      <c r="J1005" s="203"/>
      <c r="K1005" s="203"/>
      <c r="L1005" s="203"/>
      <c r="M1005" s="203"/>
      <c r="N1005" s="203"/>
      <c r="O1005" s="203"/>
      <c r="P1005" s="203"/>
      <c r="Q1005" s="203"/>
      <c r="R1005" s="203"/>
      <c r="S1005" s="203"/>
      <c r="T1005" s="203"/>
      <c r="U1005" s="203"/>
      <c r="V1005" s="203"/>
      <c r="W1005" s="203"/>
      <c r="X1005" s="203"/>
      <c r="Y1005" s="203"/>
      <c r="Z1005" s="203"/>
      <c r="AA1005" s="203"/>
      <c r="AB1005" s="203"/>
      <c r="AC1005" s="203"/>
      <c r="AD1005" s="203"/>
      <c r="AE1005" s="203"/>
      <c r="AF1005" s="203"/>
      <c r="AG1005" s="203"/>
      <c r="AH1005" s="203"/>
    </row>
  </sheetData>
  <mergeCells count="22">
    <mergeCell ref="W2:AA2"/>
    <mergeCell ref="AB2:AF2"/>
    <mergeCell ref="AG2:AG3"/>
    <mergeCell ref="AH2:AH3"/>
    <mergeCell ref="A1:AH1"/>
    <mergeCell ref="A2:A3"/>
    <mergeCell ref="B2:B3"/>
    <mergeCell ref="C2:G2"/>
    <mergeCell ref="H2:L2"/>
    <mergeCell ref="M2:Q2"/>
    <mergeCell ref="R2:V2"/>
    <mergeCell ref="A14:AH14"/>
    <mergeCell ref="A15:AH15"/>
    <mergeCell ref="A16:AH16"/>
    <mergeCell ref="A17:AH17"/>
    <mergeCell ref="A13:B13"/>
    <mergeCell ref="C13:D13"/>
    <mergeCell ref="H13:I13"/>
    <mergeCell ref="M13:N13"/>
    <mergeCell ref="R13:S13"/>
    <mergeCell ref="W13:X13"/>
    <mergeCell ref="AB13:AC13"/>
  </mergeCells>
  <dataValidations>
    <dataValidation type="decimal" allowBlank="1" showDropDown="1" sqref="J6">
      <formula1>0.0</formula1>
      <formula2>100.0</formula2>
    </dataValidation>
    <dataValidation type="list" allowBlank="1" sqref="C4:C12 H4:H12 M4:M12 R4:R12 W4:W12 AB4:AB12">
      <formula1>PriceList!$A$4:$A$22</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3"/>
    <col customWidth="1" min="2" max="2" width="13.38"/>
    <col customWidth="1" min="3" max="4" width="14.38"/>
    <col customWidth="1" min="5" max="5" width="12.75"/>
    <col customWidth="1" min="6" max="6" width="5.63"/>
    <col customWidth="1" min="7" max="7" width="17.75"/>
    <col customWidth="1" min="8" max="8" width="20.75"/>
  </cols>
  <sheetData>
    <row r="1" ht="36.0" customHeight="1">
      <c r="A1" s="206" t="s">
        <v>88</v>
      </c>
      <c r="I1" s="207"/>
      <c r="J1" s="207"/>
      <c r="K1" s="207"/>
      <c r="L1" s="207"/>
      <c r="M1" s="207"/>
      <c r="N1" s="207"/>
      <c r="O1" s="207"/>
      <c r="P1" s="207"/>
      <c r="Q1" s="207"/>
      <c r="R1" s="207"/>
      <c r="S1" s="207"/>
      <c r="T1" s="207"/>
      <c r="U1" s="207"/>
      <c r="V1" s="207"/>
      <c r="W1" s="207"/>
      <c r="X1" s="207"/>
      <c r="Y1" s="207"/>
      <c r="Z1" s="207"/>
      <c r="AA1" s="207"/>
    </row>
    <row r="2" ht="26.25" customHeight="1">
      <c r="A2" s="208"/>
      <c r="I2" s="207"/>
      <c r="J2" s="207"/>
      <c r="K2" s="207"/>
      <c r="L2" s="207"/>
      <c r="M2" s="207"/>
      <c r="N2" s="207"/>
      <c r="O2" s="207"/>
      <c r="P2" s="207"/>
      <c r="Q2" s="207"/>
      <c r="R2" s="207"/>
      <c r="S2" s="207"/>
      <c r="T2" s="207"/>
      <c r="U2" s="207"/>
      <c r="V2" s="207"/>
      <c r="W2" s="207"/>
      <c r="X2" s="207"/>
      <c r="Y2" s="207"/>
      <c r="Z2" s="207"/>
      <c r="AA2" s="207"/>
    </row>
    <row r="3" ht="75.0" customHeight="1">
      <c r="A3" s="208"/>
      <c r="B3" s="209" t="s">
        <v>89</v>
      </c>
      <c r="E3" s="209"/>
      <c r="G3" s="209" t="s">
        <v>90</v>
      </c>
      <c r="I3" s="209"/>
      <c r="J3" s="209"/>
      <c r="K3" s="207"/>
      <c r="L3" s="207"/>
      <c r="M3" s="207"/>
      <c r="N3" s="207"/>
      <c r="O3" s="207"/>
      <c r="P3" s="207"/>
      <c r="Q3" s="207"/>
      <c r="R3" s="207"/>
      <c r="S3" s="207"/>
      <c r="T3" s="207"/>
      <c r="U3" s="207"/>
      <c r="V3" s="207"/>
      <c r="W3" s="207"/>
      <c r="X3" s="207"/>
      <c r="Y3" s="207"/>
      <c r="Z3" s="207"/>
      <c r="AA3" s="207"/>
    </row>
    <row r="4">
      <c r="I4" s="207"/>
      <c r="J4" s="207"/>
      <c r="K4" s="207"/>
      <c r="L4" s="207"/>
      <c r="M4" s="207"/>
      <c r="N4" s="207"/>
      <c r="O4" s="207"/>
      <c r="P4" s="207"/>
      <c r="Q4" s="207"/>
      <c r="R4" s="207"/>
      <c r="S4" s="207"/>
      <c r="T4" s="207"/>
      <c r="U4" s="207"/>
      <c r="V4" s="207"/>
      <c r="W4" s="207"/>
      <c r="X4" s="207"/>
      <c r="Y4" s="207"/>
      <c r="Z4" s="207"/>
      <c r="AA4" s="207"/>
    </row>
    <row r="5">
      <c r="A5" s="210" t="s">
        <v>91</v>
      </c>
      <c r="I5" s="207"/>
      <c r="J5" s="207"/>
      <c r="K5" s="207"/>
      <c r="L5" s="207"/>
      <c r="M5" s="207"/>
      <c r="N5" s="207"/>
      <c r="O5" s="207"/>
      <c r="P5" s="207"/>
      <c r="Q5" s="207"/>
      <c r="R5" s="207"/>
      <c r="S5" s="207"/>
      <c r="T5" s="207"/>
      <c r="U5" s="207"/>
      <c r="V5" s="207"/>
      <c r="W5" s="207"/>
      <c r="X5" s="207"/>
      <c r="Y5" s="207"/>
      <c r="Z5" s="207"/>
      <c r="AA5" s="207"/>
    </row>
    <row r="6">
      <c r="A6" s="211" t="s">
        <v>92</v>
      </c>
      <c r="I6" s="207"/>
      <c r="J6" s="207"/>
      <c r="K6" s="207"/>
      <c r="L6" s="207"/>
      <c r="M6" s="207"/>
      <c r="N6" s="207"/>
      <c r="O6" s="207"/>
      <c r="P6" s="207"/>
      <c r="Q6" s="207"/>
      <c r="R6" s="207"/>
      <c r="S6" s="207"/>
      <c r="T6" s="207"/>
      <c r="U6" s="207"/>
      <c r="V6" s="207"/>
      <c r="W6" s="207"/>
      <c r="X6" s="207"/>
      <c r="Y6" s="207"/>
      <c r="Z6" s="207"/>
      <c r="AA6" s="207"/>
    </row>
    <row r="7">
      <c r="A7" s="210" t="s">
        <v>93</v>
      </c>
      <c r="I7" s="207"/>
      <c r="J7" s="207"/>
      <c r="K7" s="207"/>
      <c r="L7" s="207"/>
      <c r="M7" s="207"/>
      <c r="N7" s="207"/>
      <c r="O7" s="207"/>
      <c r="P7" s="207"/>
      <c r="Q7" s="207"/>
      <c r="R7" s="207"/>
      <c r="S7" s="207"/>
      <c r="T7" s="207"/>
      <c r="U7" s="207"/>
      <c r="V7" s="207"/>
      <c r="W7" s="207"/>
      <c r="X7" s="207"/>
      <c r="Y7" s="207"/>
      <c r="Z7" s="207"/>
      <c r="AA7" s="207"/>
    </row>
    <row r="8">
      <c r="A8" s="212" t="s">
        <v>94</v>
      </c>
      <c r="I8" s="207"/>
      <c r="J8" s="207"/>
      <c r="K8" s="207"/>
      <c r="L8" s="207"/>
      <c r="M8" s="207"/>
      <c r="N8" s="207"/>
      <c r="O8" s="207"/>
      <c r="P8" s="207"/>
      <c r="Q8" s="207"/>
      <c r="R8" s="207"/>
      <c r="S8" s="207"/>
      <c r="T8" s="207"/>
      <c r="U8" s="207"/>
      <c r="V8" s="207"/>
      <c r="W8" s="207"/>
      <c r="X8" s="207"/>
      <c r="Y8" s="207"/>
      <c r="Z8" s="207"/>
      <c r="AA8" s="207"/>
    </row>
    <row r="9">
      <c r="A9" s="213"/>
      <c r="I9" s="207"/>
      <c r="J9" s="207"/>
      <c r="K9" s="207"/>
      <c r="L9" s="207"/>
      <c r="M9" s="207"/>
      <c r="N9" s="207"/>
      <c r="O9" s="207"/>
      <c r="P9" s="207"/>
      <c r="Q9" s="207"/>
      <c r="R9" s="207"/>
      <c r="S9" s="207"/>
      <c r="T9" s="207"/>
      <c r="U9" s="207"/>
      <c r="V9" s="207"/>
      <c r="W9" s="207"/>
      <c r="X9" s="207"/>
      <c r="Y9" s="207"/>
      <c r="Z9" s="207"/>
      <c r="AA9" s="207"/>
    </row>
    <row r="10">
      <c r="A10" s="214" t="s">
        <v>95</v>
      </c>
      <c r="C10" s="215" t="s">
        <v>96</v>
      </c>
      <c r="F10" s="215" t="s">
        <v>97</v>
      </c>
      <c r="H10" s="215" t="s">
        <v>98</v>
      </c>
      <c r="I10" s="207"/>
      <c r="J10" s="207"/>
      <c r="K10" s="207"/>
      <c r="L10" s="207"/>
      <c r="M10" s="207"/>
      <c r="N10" s="207"/>
      <c r="O10" s="207"/>
      <c r="P10" s="207"/>
      <c r="Q10" s="207"/>
      <c r="R10" s="207"/>
      <c r="S10" s="207"/>
      <c r="T10" s="207"/>
      <c r="U10" s="207"/>
      <c r="V10" s="207"/>
      <c r="W10" s="207"/>
      <c r="X10" s="207"/>
      <c r="Y10" s="207"/>
      <c r="Z10" s="207"/>
      <c r="AA10" s="207"/>
    </row>
    <row r="11">
      <c r="A11" s="216" t="s">
        <v>79</v>
      </c>
      <c r="C11" s="217" t="str">
        <f>A11</f>
        <v>Lyra</v>
      </c>
      <c r="F11" s="218">
        <v>9221.0</v>
      </c>
      <c r="H11" s="219">
        <v>44197.0</v>
      </c>
      <c r="I11" s="207"/>
      <c r="J11" s="207"/>
      <c r="K11" s="207"/>
      <c r="L11" s="207"/>
      <c r="M11" s="207"/>
      <c r="N11" s="207"/>
      <c r="O11" s="207"/>
      <c r="P11" s="207"/>
      <c r="Q11" s="207"/>
      <c r="R11" s="207"/>
      <c r="S11" s="207"/>
      <c r="T11" s="207"/>
      <c r="U11" s="207"/>
      <c r="V11" s="207"/>
      <c r="W11" s="207"/>
      <c r="X11" s="207"/>
      <c r="Y11" s="207"/>
      <c r="Z11" s="207"/>
      <c r="AA11" s="207"/>
    </row>
    <row r="12">
      <c r="A12" s="220" t="s">
        <v>99</v>
      </c>
      <c r="C12" s="220" t="s">
        <v>99</v>
      </c>
      <c r="I12" s="207"/>
      <c r="J12" s="207"/>
      <c r="K12" s="207"/>
      <c r="L12" s="207"/>
      <c r="M12" s="207"/>
      <c r="N12" s="207"/>
      <c r="O12" s="207"/>
      <c r="P12" s="207"/>
      <c r="Q12" s="207"/>
      <c r="R12" s="207"/>
      <c r="S12" s="207"/>
      <c r="T12" s="207"/>
      <c r="U12" s="207"/>
      <c r="V12" s="207"/>
      <c r="W12" s="207"/>
      <c r="X12" s="207"/>
      <c r="Y12" s="207"/>
      <c r="Z12" s="207"/>
      <c r="AA12" s="207"/>
    </row>
    <row r="13">
      <c r="A13" s="220" t="s">
        <v>100</v>
      </c>
      <c r="C13" s="220" t="s">
        <v>100</v>
      </c>
      <c r="F13" s="215" t="s">
        <v>101</v>
      </c>
      <c r="H13" s="215" t="s">
        <v>102</v>
      </c>
      <c r="I13" s="207"/>
      <c r="J13" s="207"/>
      <c r="K13" s="207"/>
      <c r="L13" s="207"/>
      <c r="M13" s="207"/>
      <c r="N13" s="207"/>
      <c r="O13" s="207"/>
      <c r="P13" s="207"/>
      <c r="Q13" s="207"/>
      <c r="R13" s="207"/>
      <c r="S13" s="207"/>
      <c r="T13" s="207"/>
      <c r="U13" s="207"/>
      <c r="V13" s="207"/>
      <c r="W13" s="207"/>
      <c r="X13" s="207"/>
      <c r="Y13" s="207"/>
      <c r="Z13" s="207"/>
      <c r="AA13" s="207"/>
    </row>
    <row r="14">
      <c r="A14" s="220" t="s">
        <v>103</v>
      </c>
      <c r="C14" s="220" t="s">
        <v>103</v>
      </c>
      <c r="F14" s="221">
        <f>VLOOKUP(A$11,TrainerPurchases!A$4:B$12,2,false)</f>
        <v>163043</v>
      </c>
      <c r="H14" s="219">
        <v>44197.0</v>
      </c>
      <c r="I14" s="207"/>
      <c r="J14" s="207"/>
      <c r="K14" s="207"/>
      <c r="L14" s="207"/>
      <c r="M14" s="207"/>
      <c r="N14" s="207"/>
      <c r="O14" s="207"/>
      <c r="P14" s="207"/>
      <c r="Q14" s="207"/>
      <c r="R14" s="207"/>
      <c r="S14" s="207"/>
      <c r="T14" s="207"/>
      <c r="U14" s="207"/>
      <c r="V14" s="207"/>
      <c r="W14" s="207"/>
      <c r="X14" s="207"/>
      <c r="Y14" s="207"/>
      <c r="Z14" s="207"/>
      <c r="AA14" s="207"/>
    </row>
    <row r="15">
      <c r="A15" s="222"/>
      <c r="I15" s="207"/>
      <c r="J15" s="207"/>
      <c r="K15" s="207"/>
      <c r="L15" s="207"/>
      <c r="M15" s="207"/>
      <c r="N15" s="207"/>
      <c r="O15" s="207"/>
      <c r="P15" s="207"/>
      <c r="Q15" s="207"/>
      <c r="R15" s="207"/>
      <c r="S15" s="207"/>
      <c r="T15" s="207"/>
      <c r="U15" s="207"/>
      <c r="V15" s="207"/>
      <c r="W15" s="207"/>
      <c r="X15" s="207"/>
      <c r="Y15" s="207"/>
      <c r="Z15" s="207"/>
      <c r="AA15" s="207"/>
    </row>
    <row r="16">
      <c r="A16" s="223" t="s">
        <v>104</v>
      </c>
      <c r="B16" s="214" t="s">
        <v>105</v>
      </c>
      <c r="F16" s="223" t="s">
        <v>106</v>
      </c>
      <c r="G16" s="214" t="s">
        <v>107</v>
      </c>
      <c r="H16" s="214" t="s">
        <v>108</v>
      </c>
      <c r="I16" s="207"/>
      <c r="J16" s="207"/>
      <c r="K16" s="207"/>
      <c r="L16" s="207"/>
      <c r="M16" s="207"/>
      <c r="N16" s="207"/>
      <c r="O16" s="207"/>
      <c r="P16" s="207"/>
      <c r="Q16" s="207"/>
      <c r="R16" s="207"/>
      <c r="S16" s="207"/>
      <c r="T16" s="207"/>
      <c r="U16" s="207"/>
      <c r="V16" s="207"/>
      <c r="W16" s="207"/>
      <c r="X16" s="207"/>
      <c r="Y16" s="207"/>
      <c r="Z16" s="207"/>
      <c r="AA16" s="207"/>
    </row>
    <row r="17">
      <c r="A17" s="224">
        <f>iferror(vlookup(B17,PriceList!A$4:M$23,2,False),"")</f>
        <v>666000</v>
      </c>
      <c r="B17" s="225" t="str">
        <f>vlookup(A$11,TrainerPurchases!A$4:AF$12,3,False)</f>
        <v>Poké Ball</v>
      </c>
      <c r="C17" s="2"/>
      <c r="D17" s="2"/>
      <c r="E17" s="3"/>
      <c r="F17" s="226">
        <f>vlookup(A$11,TrainerPurchases!A$4:AF$12,5,False)</f>
        <v>5</v>
      </c>
      <c r="G17" s="227">
        <f>vlookup(A$11,TrainerPurchases!A$4:AF$12,6,False)</f>
        <v>260</v>
      </c>
      <c r="H17" s="228">
        <f>vlookup(A$11,TrainerPurchases!A$4:AF$12,7,False)</f>
        <v>1300</v>
      </c>
      <c r="I17" s="207"/>
      <c r="J17" s="207"/>
      <c r="K17" s="207"/>
      <c r="L17" s="207"/>
      <c r="M17" s="207"/>
      <c r="N17" s="207"/>
      <c r="O17" s="207"/>
      <c r="P17" s="207"/>
      <c r="Q17" s="207"/>
      <c r="R17" s="207"/>
      <c r="S17" s="207"/>
      <c r="T17" s="207"/>
      <c r="U17" s="207"/>
      <c r="V17" s="207"/>
      <c r="W17" s="207"/>
      <c r="X17" s="207"/>
      <c r="Y17" s="207"/>
      <c r="Z17" s="207"/>
      <c r="AA17" s="207"/>
    </row>
    <row r="18">
      <c r="A18" s="229">
        <f>iferror(vlookup(B18,PriceList!A$4:M$23,2,False),"")</f>
        <v>666010</v>
      </c>
      <c r="B18" s="230" t="str">
        <f>vlookup(A$11,TrainerPurchases!A$4:AF$12,8,False)</f>
        <v>Parlyz Heal</v>
      </c>
      <c r="E18" s="231"/>
      <c r="F18" s="232">
        <f>vlookup(A$11,TrainerPurchases!A$4:AF$12,10,False)</f>
        <v>3</v>
      </c>
      <c r="G18" s="233">
        <f>vlookup(A$11,TrainerPurchases!A$4:AF$12,11,False)</f>
        <v>260</v>
      </c>
      <c r="H18" s="234">
        <f>vlookup(A$11,TrainerPurchases!A$4:AF$12,12,False)</f>
        <v>780</v>
      </c>
      <c r="I18" s="207"/>
      <c r="J18" s="207"/>
      <c r="K18" s="207"/>
      <c r="L18" s="207"/>
      <c r="M18" s="207"/>
      <c r="N18" s="207"/>
      <c r="O18" s="207"/>
      <c r="P18" s="207"/>
      <c r="Q18" s="207"/>
      <c r="R18" s="207"/>
      <c r="S18" s="207"/>
      <c r="T18" s="207"/>
      <c r="U18" s="207"/>
      <c r="V18" s="207"/>
      <c r="W18" s="207"/>
      <c r="X18" s="207"/>
      <c r="Y18" s="207"/>
      <c r="Z18" s="207"/>
      <c r="AA18" s="207"/>
    </row>
    <row r="19">
      <c r="A19" s="235">
        <f>iferror(vlookup(B19,PriceList!A$4:M$23,2,False),"")</f>
        <v>666005</v>
      </c>
      <c r="B19" s="236" t="str">
        <f>vlookup(A$11,TrainerPurchases!A$4:AF$12,13,False)</f>
        <v>Hyper Potion</v>
      </c>
      <c r="E19" s="231"/>
      <c r="F19" s="237">
        <f>vlookup(A$11,TrainerPurchases!A$4:AF$12,15,False)</f>
        <v>2</v>
      </c>
      <c r="G19" s="238">
        <f>vlookup(A$11,TrainerPurchases!A$4:AF$12,16,False)</f>
        <v>1320</v>
      </c>
      <c r="H19" s="239">
        <f>vlookup(A$11,TrainerPurchases!A$4:AF$12,17,False)</f>
        <v>2640</v>
      </c>
      <c r="I19" s="207"/>
      <c r="J19" s="207"/>
      <c r="K19" s="207"/>
      <c r="L19" s="207"/>
      <c r="M19" s="207"/>
      <c r="N19" s="207"/>
      <c r="O19" s="207"/>
      <c r="P19" s="207"/>
      <c r="Q19" s="207"/>
      <c r="R19" s="207"/>
      <c r="S19" s="207"/>
      <c r="T19" s="207"/>
      <c r="U19" s="207"/>
      <c r="V19" s="207"/>
      <c r="W19" s="207"/>
      <c r="X19" s="207"/>
      <c r="Y19" s="207"/>
      <c r="Z19" s="207"/>
      <c r="AA19" s="207"/>
    </row>
    <row r="20">
      <c r="A20" s="229">
        <f>iferror(vlookup(B20,PriceList!A$4:M$23,2,False),"")</f>
        <v>666013</v>
      </c>
      <c r="B20" s="230" t="str">
        <f>vlookup(A$11,TrainerPurchases!A$4:AF$12,18,False)</f>
        <v>Ice Heal</v>
      </c>
      <c r="E20" s="231"/>
      <c r="F20" s="232">
        <f>vlookup(A$11,TrainerPurchases!A$4:AF$12,20,False)</f>
        <v>3</v>
      </c>
      <c r="G20" s="233">
        <f>vlookup(A$11,TrainerPurchases!A$4:AF$12,21,False)</f>
        <v>325</v>
      </c>
      <c r="H20" s="234">
        <f>vlookup(A$11,TrainerPurchases!A$4:AF$12,22,False)</f>
        <v>975</v>
      </c>
      <c r="I20" s="207"/>
      <c r="J20" s="207"/>
      <c r="K20" s="207"/>
      <c r="L20" s="207"/>
      <c r="M20" s="207"/>
      <c r="N20" s="207"/>
      <c r="O20" s="207"/>
      <c r="P20" s="207"/>
      <c r="Q20" s="207"/>
      <c r="R20" s="207"/>
      <c r="S20" s="207"/>
      <c r="T20" s="207"/>
      <c r="U20" s="207"/>
      <c r="V20" s="207"/>
      <c r="W20" s="207"/>
      <c r="X20" s="207"/>
      <c r="Y20" s="207"/>
      <c r="Z20" s="207"/>
      <c r="AA20" s="207"/>
    </row>
    <row r="21">
      <c r="A21" s="235">
        <f>iferror(vlookup(B21,PriceList!A$4:M$23,2,False),"")</f>
        <v>666016</v>
      </c>
      <c r="B21" s="236" t="str">
        <f>vlookup(A$11,TrainerPurchases!A$4:AF$12,23,False)</f>
        <v>Repel</v>
      </c>
      <c r="E21" s="231"/>
      <c r="F21" s="237">
        <f>vlookup(A$11,TrainerPurchases!A$4:AF$12,25,False)</f>
        <v>3</v>
      </c>
      <c r="G21" s="238">
        <f>vlookup(A$11,TrainerPurchases!A$4:AF$12,26,False)</f>
        <v>420</v>
      </c>
      <c r="H21" s="239">
        <f>vlookup(A$11,TrainerPurchases!A$4:AF$12,27,False)</f>
        <v>1260</v>
      </c>
      <c r="I21" s="207"/>
      <c r="J21" s="207"/>
      <c r="K21" s="207"/>
      <c r="L21" s="207"/>
      <c r="M21" s="207"/>
      <c r="N21" s="207"/>
      <c r="O21" s="207"/>
      <c r="P21" s="207"/>
      <c r="Q21" s="207"/>
      <c r="R21" s="207"/>
      <c r="S21" s="207"/>
      <c r="T21" s="207"/>
      <c r="U21" s="207"/>
      <c r="V21" s="207"/>
      <c r="W21" s="207"/>
      <c r="X21" s="207"/>
      <c r="Y21" s="207"/>
      <c r="Z21" s="207"/>
      <c r="AA21" s="207"/>
    </row>
    <row r="22">
      <c r="A22" s="240" t="str">
        <f>iferror(vlookup(B22,PriceList!A$4:M$23,2,False),"")</f>
        <v/>
      </c>
      <c r="B22" s="241" t="str">
        <f>vlookup(A$11,TrainerPurchases!A$4:AF$12,28,False)</f>
        <v/>
      </c>
      <c r="C22" s="8"/>
      <c r="D22" s="8"/>
      <c r="E22" s="9"/>
      <c r="F22" s="242">
        <f>vlookup(A$11,TrainerPurchases!A$4:AF$12,30,False)</f>
        <v>3</v>
      </c>
      <c r="G22" s="233">
        <f>vlookup(A$11,TrainerPurchases!A$4:AF$12,31,False)</f>
        <v>0</v>
      </c>
      <c r="H22" s="234">
        <f>vlookup(A$11,TrainerPurchases!A$4:AF$12,32,False)</f>
        <v>0</v>
      </c>
      <c r="I22" s="207"/>
      <c r="J22" s="207"/>
      <c r="K22" s="207"/>
      <c r="L22" s="207"/>
      <c r="M22" s="207"/>
      <c r="N22" s="207"/>
      <c r="O22" s="207"/>
      <c r="P22" s="207"/>
      <c r="Q22" s="207"/>
      <c r="R22" s="207"/>
      <c r="S22" s="207"/>
      <c r="T22" s="207"/>
      <c r="U22" s="207"/>
      <c r="V22" s="207"/>
      <c r="W22" s="207"/>
      <c r="X22" s="207"/>
      <c r="Y22" s="207"/>
      <c r="Z22" s="207"/>
      <c r="AA22" s="207"/>
    </row>
    <row r="23">
      <c r="A23" s="243" t="s">
        <v>109</v>
      </c>
      <c r="G23" s="244" t="s">
        <v>110</v>
      </c>
      <c r="H23" s="245">
        <f>sum(H17:H22)</f>
        <v>6955</v>
      </c>
      <c r="I23" s="207"/>
      <c r="J23" s="207"/>
      <c r="K23" s="207"/>
      <c r="L23" s="207"/>
      <c r="M23" s="207"/>
      <c r="N23" s="207"/>
      <c r="O23" s="207"/>
      <c r="P23" s="207"/>
      <c r="Q23" s="207"/>
      <c r="R23" s="207"/>
      <c r="S23" s="207"/>
      <c r="T23" s="207"/>
      <c r="U23" s="207"/>
      <c r="V23" s="207"/>
      <c r="W23" s="207"/>
      <c r="X23" s="207"/>
      <c r="Y23" s="207"/>
      <c r="Z23" s="207"/>
      <c r="AA23" s="207"/>
    </row>
    <row r="24">
      <c r="G24" s="246" t="s">
        <v>111</v>
      </c>
      <c r="H24" s="247">
        <v>0.0</v>
      </c>
      <c r="I24" s="207"/>
      <c r="J24" s="207"/>
      <c r="K24" s="207"/>
      <c r="L24" s="207"/>
      <c r="M24" s="207"/>
      <c r="N24" s="207"/>
      <c r="O24" s="207"/>
      <c r="P24" s="207"/>
      <c r="Q24" s="207"/>
      <c r="R24" s="207"/>
      <c r="S24" s="207"/>
      <c r="T24" s="207"/>
      <c r="U24" s="207"/>
      <c r="V24" s="207"/>
      <c r="W24" s="207"/>
      <c r="X24" s="207"/>
      <c r="Y24" s="207"/>
      <c r="Z24" s="207"/>
      <c r="AA24" s="207"/>
    </row>
    <row r="25">
      <c r="G25" s="248" t="s">
        <v>112</v>
      </c>
      <c r="H25" s="247">
        <v>0.0</v>
      </c>
      <c r="I25" s="207"/>
      <c r="J25" s="207"/>
      <c r="K25" s="207"/>
      <c r="L25" s="207"/>
      <c r="M25" s="207"/>
      <c r="N25" s="207"/>
      <c r="O25" s="207"/>
      <c r="P25" s="207"/>
      <c r="Q25" s="207"/>
      <c r="R25" s="207"/>
      <c r="S25" s="207"/>
      <c r="T25" s="207"/>
      <c r="U25" s="207"/>
      <c r="V25" s="207"/>
      <c r="W25" s="207"/>
      <c r="X25" s="207"/>
      <c r="Y25" s="207"/>
      <c r="Z25" s="207"/>
      <c r="AA25" s="207"/>
    </row>
    <row r="26">
      <c r="G26" s="249" t="s">
        <v>113</v>
      </c>
      <c r="H26" s="250">
        <f>H23-H24-H25</f>
        <v>6955</v>
      </c>
      <c r="I26" s="207"/>
      <c r="J26" s="207"/>
      <c r="K26" s="207"/>
      <c r="L26" s="207"/>
      <c r="M26" s="207"/>
      <c r="N26" s="207"/>
      <c r="O26" s="207"/>
      <c r="P26" s="207"/>
      <c r="Q26" s="207"/>
      <c r="R26" s="207"/>
      <c r="S26" s="207"/>
      <c r="T26" s="207"/>
      <c r="U26" s="207"/>
      <c r="V26" s="207"/>
      <c r="W26" s="207"/>
      <c r="X26" s="207"/>
      <c r="Y26" s="207"/>
      <c r="Z26" s="207"/>
      <c r="AA26" s="207"/>
    </row>
    <row r="27">
      <c r="A27" s="207"/>
      <c r="I27" s="207"/>
      <c r="J27" s="207"/>
      <c r="K27" s="207"/>
      <c r="L27" s="207"/>
      <c r="M27" s="207"/>
      <c r="N27" s="207"/>
      <c r="O27" s="207"/>
      <c r="P27" s="207"/>
      <c r="Q27" s="207"/>
      <c r="R27" s="207"/>
      <c r="S27" s="207"/>
      <c r="T27" s="207"/>
      <c r="U27" s="207"/>
      <c r="V27" s="207"/>
      <c r="W27" s="207"/>
      <c r="X27" s="207"/>
      <c r="Y27" s="207"/>
      <c r="Z27" s="207"/>
      <c r="AA27" s="207"/>
    </row>
    <row r="28">
      <c r="A28" s="251" t="s">
        <v>114</v>
      </c>
      <c r="I28" s="207"/>
      <c r="J28" s="207"/>
      <c r="K28" s="207"/>
      <c r="L28" s="207"/>
      <c r="M28" s="207"/>
      <c r="N28" s="207"/>
      <c r="O28" s="207"/>
      <c r="P28" s="207"/>
      <c r="Q28" s="207"/>
      <c r="R28" s="207"/>
      <c r="S28" s="207"/>
      <c r="T28" s="207"/>
      <c r="U28" s="207"/>
      <c r="V28" s="207"/>
      <c r="W28" s="207"/>
      <c r="X28" s="207"/>
      <c r="Y28" s="207"/>
      <c r="Z28" s="207"/>
      <c r="AA28" s="207"/>
    </row>
    <row r="29">
      <c r="A29" s="252" t="s">
        <v>115</v>
      </c>
      <c r="I29" s="207"/>
      <c r="J29" s="207"/>
      <c r="K29" s="207"/>
      <c r="L29" s="207"/>
      <c r="M29" s="207"/>
      <c r="N29" s="207"/>
      <c r="O29" s="207"/>
      <c r="P29" s="207"/>
      <c r="Q29" s="207"/>
      <c r="R29" s="207"/>
      <c r="S29" s="207"/>
      <c r="T29" s="207"/>
      <c r="U29" s="207"/>
      <c r="V29" s="207"/>
      <c r="W29" s="207"/>
      <c r="X29" s="207"/>
      <c r="Y29" s="207"/>
      <c r="Z29" s="207"/>
      <c r="AA29" s="207"/>
    </row>
    <row r="30">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row>
    <row r="3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row>
    <row r="32">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row>
    <row r="33">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row>
    <row r="34">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row>
    <row r="3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row>
    <row r="36">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row>
    <row r="37">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row>
    <row r="38">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row>
    <row r="39">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row>
    <row r="40">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row>
    <row r="42">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row>
    <row r="43">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row>
    <row r="44">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row>
    <row r="4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row>
    <row r="46">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row>
    <row r="47">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row>
    <row r="48">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row>
    <row r="49">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row>
    <row r="50">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row>
    <row r="5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row>
    <row r="52">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row>
    <row r="53">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row>
    <row r="54">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row>
    <row r="5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row>
    <row r="56">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row>
    <row r="57">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row>
    <row r="58">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row>
    <row r="59">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row>
    <row r="60">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row>
    <row r="6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row>
    <row r="62">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row>
    <row r="63">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row>
    <row r="64">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row>
    <row r="6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row>
    <row r="66">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row>
    <row r="67">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row>
    <row r="68">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row>
    <row r="69">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row>
    <row r="70">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row>
    <row r="7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row>
    <row r="72">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row>
    <row r="73">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row>
    <row r="74">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row>
    <row r="7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row>
    <row r="76">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row>
    <row r="77">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row>
    <row r="78">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row>
    <row r="79">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row>
    <row r="80">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row>
    <row r="8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row>
    <row r="82">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row>
    <row r="83">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row>
    <row r="84">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row>
    <row r="8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row>
    <row r="86">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row>
    <row r="87">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row>
    <row r="88">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row>
    <row r="89">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row>
    <row r="90">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row>
    <row r="9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row>
    <row r="92">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row>
    <row r="93">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row>
    <row r="94">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row>
    <row r="9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row>
    <row r="96">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row>
    <row r="97">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row>
    <row r="98">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row>
    <row r="99">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row>
    <row r="100">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row>
    <row r="10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row>
    <row r="102">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row>
    <row r="103">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row>
    <row r="104">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row>
    <row r="10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row>
    <row r="106">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row>
    <row r="107">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row>
    <row r="108">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row>
    <row r="109">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row>
    <row r="110">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row>
    <row r="11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row>
    <row r="112">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row>
    <row r="113">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row>
    <row r="114">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row>
    <row r="11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row>
    <row r="116">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row>
    <row r="117">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row>
    <row r="118">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row>
    <row r="119">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row>
    <row r="120">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row>
    <row r="12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row>
    <row r="122">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row>
    <row r="123">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row>
    <row r="124">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row>
    <row r="1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row>
    <row r="126">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row>
    <row r="127">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row>
    <row r="128">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row>
    <row r="129">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row>
    <row r="130">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row>
    <row r="13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row>
    <row r="132">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row>
    <row r="133">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row>
    <row r="134">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row>
    <row r="13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row>
    <row r="136">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row>
    <row r="137">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row>
    <row r="138">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row>
    <row r="139">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row>
    <row r="140">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row>
    <row r="14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row>
    <row r="142">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row>
    <row r="143">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row>
    <row r="144">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row>
    <row r="145">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row>
    <row r="146">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row>
    <row r="147">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row>
    <row r="148">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row>
    <row r="149">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row>
    <row r="150">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row>
    <row r="15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row>
    <row r="152">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row>
    <row r="153">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row>
    <row r="154">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row>
    <row r="155">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row>
    <row r="156">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row>
    <row r="157">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row>
    <row r="158">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row>
    <row r="159">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row>
    <row r="160">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row>
    <row r="16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row>
    <row r="162">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row>
    <row r="163">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row>
    <row r="164">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row>
    <row r="165">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row>
    <row r="166">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row>
    <row r="167">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row>
    <row r="168">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row>
    <row r="169">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row>
    <row r="170">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row>
    <row r="17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row>
    <row r="172">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row>
    <row r="173">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row>
    <row r="174">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row>
    <row r="175">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row>
    <row r="176">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row>
    <row r="177">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row>
    <row r="178">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row>
    <row r="179">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row>
    <row r="180">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row>
    <row r="18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row>
    <row r="182">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row>
    <row r="183">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c r="AA183" s="207"/>
    </row>
    <row r="184">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row>
    <row r="185">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row>
    <row r="186">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row>
    <row r="187">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row>
    <row r="188">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row>
    <row r="189">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row>
    <row r="190">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row>
    <row r="19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c r="AA191" s="207"/>
    </row>
    <row r="192">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c r="AA192" s="207"/>
    </row>
    <row r="193">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c r="AA193" s="207"/>
    </row>
    <row r="194">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row>
    <row r="195">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c r="AA195" s="207"/>
    </row>
    <row r="196">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row>
    <row r="197">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row>
    <row r="198">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c r="AA198" s="207"/>
    </row>
    <row r="199">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c r="AA199" s="207"/>
    </row>
    <row r="200">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row>
    <row r="20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row>
    <row r="202">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c r="AA202" s="207"/>
    </row>
    <row r="203">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row>
    <row r="204">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row>
    <row r="205">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row>
    <row r="206">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row>
    <row r="207">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row>
    <row r="208">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c r="AA208" s="207"/>
    </row>
    <row r="209">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c r="AA209" s="207"/>
    </row>
    <row r="210">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row>
    <row r="21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c r="AA211" s="207"/>
    </row>
    <row r="212">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row>
    <row r="213">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row>
    <row r="214">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row>
    <row r="215">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row>
    <row r="216">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c r="AA216" s="207"/>
    </row>
    <row r="217">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c r="AA217" s="207"/>
    </row>
    <row r="218">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c r="AA218" s="207"/>
    </row>
    <row r="219">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row>
    <row r="220">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row>
    <row r="22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row>
    <row r="222">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row>
    <row r="223">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row>
    <row r="224">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row>
    <row r="225">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c r="AA225" s="207"/>
    </row>
    <row r="226">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c r="AA226" s="207"/>
    </row>
    <row r="227">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c r="AA227" s="207"/>
    </row>
    <row r="228">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c r="AA228" s="207"/>
    </row>
    <row r="229">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row>
    <row r="230">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row>
    <row r="23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row>
    <row r="232">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row>
    <row r="233">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row>
    <row r="234">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row>
    <row r="235">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c r="AA235" s="207"/>
    </row>
    <row r="236">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c r="AA236" s="207"/>
    </row>
    <row r="237">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c r="AA237" s="207"/>
    </row>
    <row r="238">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c r="AA238" s="207"/>
    </row>
    <row r="239">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row>
    <row r="240">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row>
    <row r="24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c r="AA241" s="207"/>
    </row>
    <row r="242">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row>
    <row r="243">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c r="AA243" s="207"/>
    </row>
    <row r="244">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c r="AA244" s="207"/>
    </row>
    <row r="245">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row>
    <row r="246">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row>
    <row r="247">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row>
    <row r="248">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row>
    <row r="249">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row>
    <row r="250">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c r="AA250" s="207"/>
    </row>
    <row r="25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row>
    <row r="252">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c r="AA252" s="207"/>
    </row>
    <row r="253">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row>
    <row r="254">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row>
    <row r="255">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row>
    <row r="256">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c r="AA256" s="207"/>
    </row>
    <row r="257">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row>
    <row r="258">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c r="AA258" s="207"/>
    </row>
    <row r="259">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c r="AA259" s="207"/>
    </row>
    <row r="260">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row>
    <row r="26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row>
    <row r="262">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row>
    <row r="263">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row>
    <row r="264">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c r="AA264" s="207"/>
    </row>
    <row r="265">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c r="AA265" s="207"/>
    </row>
    <row r="266">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c r="AA266" s="207"/>
    </row>
    <row r="267">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row>
    <row r="268">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c r="AA268" s="207"/>
    </row>
    <row r="269">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c r="AA269" s="207"/>
    </row>
    <row r="270">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c r="AA270" s="207"/>
    </row>
    <row r="27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c r="AA271" s="207"/>
    </row>
    <row r="272">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c r="AA272" s="207"/>
    </row>
    <row r="273">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row>
    <row r="274">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row>
    <row r="275">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c r="AA275" s="207"/>
    </row>
    <row r="276">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c r="AA276" s="207"/>
    </row>
    <row r="277">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row>
    <row r="278">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c r="AA278" s="207"/>
    </row>
    <row r="279">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c r="AA279" s="207"/>
    </row>
    <row r="280">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c r="AA280" s="207"/>
    </row>
    <row r="28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c r="AA281" s="207"/>
    </row>
    <row r="282">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c r="AA282" s="207"/>
    </row>
    <row r="283">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c r="AA283" s="207"/>
    </row>
    <row r="284">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c r="AA284" s="207"/>
    </row>
    <row r="285">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c r="AA285" s="207"/>
    </row>
    <row r="286">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c r="AA286" s="207"/>
    </row>
    <row r="287">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c r="AA287" s="207"/>
    </row>
    <row r="288">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row>
    <row r="289">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c r="AA289" s="207"/>
    </row>
    <row r="290">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c r="AA290" s="207"/>
    </row>
    <row r="29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c r="AA291" s="207"/>
    </row>
    <row r="292">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c r="AA292" s="207"/>
    </row>
    <row r="293">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c r="AA293" s="207"/>
    </row>
    <row r="294">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c r="AA294" s="207"/>
    </row>
    <row r="295">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c r="AA295" s="207"/>
    </row>
    <row r="296">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c r="AA296" s="207"/>
    </row>
    <row r="297">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c r="AA297" s="207"/>
    </row>
    <row r="298">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c r="AA298" s="207"/>
    </row>
    <row r="299">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c r="AA299" s="207"/>
    </row>
    <row r="300">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c r="AA300" s="207"/>
    </row>
    <row r="30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c r="AA301" s="207"/>
    </row>
    <row r="302">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c r="AA302" s="207"/>
    </row>
    <row r="303">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c r="AA303" s="207"/>
    </row>
    <row r="304">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c r="AA304" s="207"/>
    </row>
    <row r="305">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c r="AA305" s="207"/>
    </row>
    <row r="306">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c r="AA306" s="207"/>
    </row>
    <row r="307">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row>
    <row r="308">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row>
    <row r="309">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row>
    <row r="310">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row>
    <row r="31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row>
    <row r="312">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row>
    <row r="313">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row>
    <row r="314">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row>
    <row r="315">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row>
    <row r="316">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row>
    <row r="317">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row>
    <row r="318">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c r="AA318" s="207"/>
    </row>
    <row r="319">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c r="AA319" s="207"/>
    </row>
    <row r="320">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c r="AA320" s="207"/>
    </row>
    <row r="32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c r="AA321" s="207"/>
    </row>
    <row r="322">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c r="AA322" s="207"/>
    </row>
    <row r="323">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c r="AA323" s="207"/>
    </row>
    <row r="324">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c r="AA324" s="207"/>
    </row>
    <row r="325">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c r="AA325" s="207"/>
    </row>
    <row r="326">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c r="AA326" s="207"/>
    </row>
    <row r="327">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c r="AA327" s="207"/>
    </row>
    <row r="328">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c r="AA328" s="207"/>
    </row>
    <row r="329">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c r="AA329" s="207"/>
    </row>
    <row r="330">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c r="AA330" s="207"/>
    </row>
    <row r="33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c r="AA331" s="207"/>
    </row>
    <row r="332">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c r="AA332" s="207"/>
    </row>
    <row r="333">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c r="AA333" s="207"/>
    </row>
    <row r="334">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c r="AA334" s="207"/>
    </row>
    <row r="335">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c r="AA335" s="207"/>
    </row>
    <row r="336">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c r="AA336" s="207"/>
    </row>
    <row r="337">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c r="AA337" s="207"/>
    </row>
    <row r="338">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c r="AA338" s="207"/>
    </row>
    <row r="339">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c r="AA339" s="207"/>
    </row>
    <row r="340">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row>
    <row r="34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c r="AA341" s="207"/>
    </row>
    <row r="342">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c r="AA342" s="207"/>
    </row>
    <row r="343">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c r="AA343" s="207"/>
    </row>
    <row r="344">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row>
    <row r="345">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c r="AA345" s="207"/>
    </row>
    <row r="346">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c r="AA346" s="207"/>
    </row>
    <row r="347">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c r="AA347" s="207"/>
    </row>
    <row r="348">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c r="AA348" s="207"/>
    </row>
    <row r="349">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c r="AA349" s="207"/>
    </row>
    <row r="350">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c r="AA350" s="207"/>
    </row>
    <row r="35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c r="AA351" s="207"/>
    </row>
    <row r="352">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c r="AA352" s="207"/>
    </row>
    <row r="353">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c r="AA353" s="207"/>
    </row>
    <row r="354">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c r="AA354" s="207"/>
    </row>
    <row r="355">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c r="AA355" s="207"/>
    </row>
    <row r="356">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c r="AA356" s="207"/>
    </row>
    <row r="357">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c r="AA357" s="207"/>
    </row>
    <row r="358">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c r="AA358" s="207"/>
    </row>
    <row r="359">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c r="AA359" s="207"/>
    </row>
    <row r="360">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c r="AA360" s="207"/>
    </row>
    <row r="36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c r="AA361" s="207"/>
    </row>
    <row r="362">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c r="AA362" s="207"/>
    </row>
    <row r="363">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c r="AA363" s="207"/>
    </row>
    <row r="364">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c r="AA364" s="207"/>
    </row>
    <row r="365">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c r="AA365" s="207"/>
    </row>
    <row r="366">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c r="AA366" s="207"/>
    </row>
    <row r="367">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row>
    <row r="368">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row>
    <row r="369">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row>
    <row r="370">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c r="AA370" s="207"/>
    </row>
    <row r="37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c r="AA371" s="207"/>
    </row>
    <row r="372">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row>
    <row r="373">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c r="AA373" s="207"/>
    </row>
    <row r="374">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c r="AA374" s="207"/>
    </row>
    <row r="375">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c r="AA375" s="207"/>
    </row>
    <row r="376">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c r="AA376" s="207"/>
    </row>
    <row r="377">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c r="AA377" s="207"/>
    </row>
    <row r="378">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c r="AA378" s="207"/>
    </row>
    <row r="379">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row>
    <row r="380">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c r="AA380" s="207"/>
    </row>
    <row r="38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c r="AA381" s="207"/>
    </row>
    <row r="382">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c r="AA382" s="207"/>
    </row>
    <row r="383">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c r="AA383" s="207"/>
    </row>
    <row r="384">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row>
    <row r="385">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c r="AA385" s="207"/>
    </row>
    <row r="386">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c r="AA386" s="207"/>
    </row>
    <row r="387">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c r="AA387" s="207"/>
    </row>
    <row r="388">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c r="AA388" s="207"/>
    </row>
    <row r="389">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c r="AA389" s="207"/>
    </row>
    <row r="390">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c r="AA390" s="207"/>
    </row>
    <row r="39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row>
    <row r="392">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c r="AA392" s="207"/>
    </row>
    <row r="393">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c r="AA393" s="207"/>
    </row>
    <row r="394">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row>
    <row r="395">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c r="AA395" s="207"/>
    </row>
    <row r="396">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row>
    <row r="397">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c r="AA397" s="207"/>
    </row>
    <row r="398">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row>
    <row r="399">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row>
    <row r="400">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row>
    <row r="40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row>
    <row r="402">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c r="AA402" s="207"/>
    </row>
    <row r="403">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c r="AA403" s="207"/>
    </row>
    <row r="404">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c r="AA404" s="207"/>
    </row>
    <row r="405">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c r="AA405" s="207"/>
    </row>
    <row r="406">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c r="AA406" s="207"/>
    </row>
    <row r="407">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c r="AA407" s="207"/>
    </row>
    <row r="408">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c r="AA408" s="207"/>
    </row>
    <row r="409">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c r="AA409" s="207"/>
    </row>
    <row r="410">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row>
    <row r="41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c r="AA411" s="207"/>
    </row>
    <row r="412">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row>
    <row r="413">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c r="AA413" s="207"/>
    </row>
    <row r="414">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c r="AA414" s="207"/>
    </row>
    <row r="415">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c r="AA415" s="207"/>
    </row>
    <row r="416">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row>
    <row r="417">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c r="AA417" s="207"/>
    </row>
    <row r="418">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c r="AA418" s="207"/>
    </row>
    <row r="419">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c r="AA419" s="207"/>
    </row>
    <row r="420">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c r="AA420" s="207"/>
    </row>
    <row r="42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c r="AA421" s="207"/>
    </row>
    <row r="422">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row>
    <row r="423">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c r="AA423" s="207"/>
    </row>
    <row r="424">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row>
    <row r="425">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row>
    <row r="426">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c r="AA426" s="207"/>
    </row>
    <row r="427">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row>
    <row r="428">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row>
    <row r="429">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row>
    <row r="430">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c r="AA430" s="207"/>
    </row>
    <row r="43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c r="AA431" s="207"/>
    </row>
    <row r="432">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c r="AA432" s="207"/>
    </row>
    <row r="433">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c r="AA433" s="207"/>
    </row>
    <row r="434">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c r="AA434" s="207"/>
    </row>
    <row r="435">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c r="AA435" s="207"/>
    </row>
    <row r="436">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c r="AA436" s="207"/>
    </row>
    <row r="437">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c r="AA437" s="207"/>
    </row>
    <row r="438">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c r="AA438" s="207"/>
    </row>
    <row r="439">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c r="AA439" s="207"/>
    </row>
    <row r="440">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c r="AA440" s="207"/>
    </row>
    <row r="44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c r="AA441" s="207"/>
    </row>
    <row r="442">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row>
    <row r="443">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c r="AA443" s="207"/>
    </row>
    <row r="444">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c r="AA444" s="207"/>
    </row>
    <row r="445">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c r="AA445" s="207"/>
    </row>
    <row r="446">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c r="AA446" s="207"/>
    </row>
    <row r="447">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c r="AA447" s="207"/>
    </row>
    <row r="448">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c r="AA448" s="207"/>
    </row>
    <row r="449">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c r="AA449" s="207"/>
    </row>
    <row r="450">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c r="AA450" s="207"/>
    </row>
    <row r="45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c r="AA451" s="207"/>
    </row>
    <row r="452">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c r="AA452" s="207"/>
    </row>
    <row r="453">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c r="AA453" s="207"/>
    </row>
    <row r="454">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c r="AA454" s="207"/>
    </row>
    <row r="455">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c r="AA455" s="207"/>
    </row>
    <row r="456">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row>
    <row r="457">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c r="AA457" s="207"/>
    </row>
    <row r="458">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c r="AA458" s="207"/>
    </row>
    <row r="459">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c r="AA459" s="207"/>
    </row>
    <row r="460">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c r="AA460" s="207"/>
    </row>
    <row r="46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c r="AA461" s="207"/>
    </row>
    <row r="462">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c r="AA462" s="207"/>
    </row>
    <row r="463">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c r="AA463" s="207"/>
    </row>
    <row r="464">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c r="AA464" s="207"/>
    </row>
    <row r="465">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c r="AA465" s="207"/>
    </row>
    <row r="466">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c r="AA466" s="207"/>
    </row>
    <row r="467">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c r="AA467" s="207"/>
    </row>
    <row r="468">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c r="AA468" s="207"/>
    </row>
    <row r="469">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c r="AA469" s="207"/>
    </row>
    <row r="470">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c r="AA470" s="207"/>
    </row>
    <row r="47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c r="AA471" s="207"/>
    </row>
    <row r="472">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c r="AA472" s="207"/>
    </row>
    <row r="473">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c r="AA473" s="207"/>
    </row>
    <row r="474">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c r="AA474" s="207"/>
    </row>
    <row r="475">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c r="AA475" s="207"/>
    </row>
    <row r="476">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c r="AA476" s="207"/>
    </row>
    <row r="477">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c r="AA477" s="207"/>
    </row>
    <row r="478">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c r="AA478" s="207"/>
    </row>
    <row r="479">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c r="AA479" s="207"/>
    </row>
    <row r="480">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c r="AA480" s="207"/>
    </row>
    <row r="48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row>
    <row r="482">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row>
    <row r="483">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row>
    <row r="484">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row>
    <row r="485">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c r="AA485" s="207"/>
    </row>
    <row r="486">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c r="AA486" s="207"/>
    </row>
    <row r="487">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c r="AA487" s="207"/>
    </row>
    <row r="488">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c r="AA488" s="207"/>
    </row>
    <row r="489">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c r="AA489" s="207"/>
    </row>
    <row r="490">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c r="AA490" s="207"/>
    </row>
    <row r="49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c r="AA491" s="207"/>
    </row>
    <row r="492">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c r="AA492" s="207"/>
    </row>
    <row r="493">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c r="AA493" s="207"/>
    </row>
    <row r="494">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c r="AA494" s="207"/>
    </row>
    <row r="495">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c r="AA495" s="207"/>
    </row>
    <row r="496">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c r="AA496" s="207"/>
    </row>
    <row r="497">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c r="AA497" s="207"/>
    </row>
    <row r="498">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c r="AA498" s="207"/>
    </row>
    <row r="499">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c r="AA499" s="207"/>
    </row>
    <row r="500">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c r="AA500" s="207"/>
    </row>
    <row r="50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c r="AA501" s="207"/>
    </row>
    <row r="502">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c r="AA502" s="207"/>
    </row>
    <row r="503">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c r="AA503" s="207"/>
    </row>
    <row r="504">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c r="AA504" s="207"/>
    </row>
    <row r="505">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c r="AA505" s="207"/>
    </row>
    <row r="506">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c r="AA506" s="207"/>
    </row>
    <row r="507">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c r="AA507" s="207"/>
    </row>
    <row r="508">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c r="AA508" s="207"/>
    </row>
    <row r="509">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c r="AA509" s="207"/>
    </row>
    <row r="510">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c r="AA510" s="207"/>
    </row>
    <row r="51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row>
    <row r="512">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row>
    <row r="513">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row>
    <row r="514">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row>
    <row r="515">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c r="AA515" s="207"/>
    </row>
    <row r="516">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row>
    <row r="517">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c r="AA517" s="207"/>
    </row>
    <row r="518">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c r="AA518" s="207"/>
    </row>
    <row r="519">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c r="AA519" s="207"/>
    </row>
    <row r="520">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c r="AA520" s="207"/>
    </row>
    <row r="52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c r="AA521" s="207"/>
    </row>
    <row r="522">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c r="AA522" s="207"/>
    </row>
    <row r="523">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c r="AA523" s="207"/>
    </row>
    <row r="524">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c r="AA524" s="207"/>
    </row>
    <row r="525">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c r="AA525" s="207"/>
    </row>
    <row r="526">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c r="AA526" s="207"/>
    </row>
    <row r="527">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c r="AA527" s="207"/>
    </row>
    <row r="528">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c r="AA528" s="207"/>
    </row>
    <row r="529">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c r="AA529" s="207"/>
    </row>
    <row r="530">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c r="AA530" s="207"/>
    </row>
    <row r="53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c r="AA531" s="207"/>
    </row>
    <row r="532">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c r="AA532" s="207"/>
    </row>
    <row r="533">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c r="AA533" s="207"/>
    </row>
    <row r="534">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c r="AA534" s="207"/>
    </row>
    <row r="535">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row>
    <row r="536">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row>
    <row r="537">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row>
    <row r="538">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c r="AA538" s="207"/>
    </row>
    <row r="539">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c r="AA539" s="207"/>
    </row>
    <row r="540">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row>
    <row r="54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c r="AA541" s="207"/>
    </row>
    <row r="542">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c r="AA542" s="207"/>
    </row>
    <row r="543">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c r="AA543" s="207"/>
    </row>
    <row r="544">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c r="AA544" s="207"/>
    </row>
    <row r="545">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c r="AA545" s="207"/>
    </row>
    <row r="546">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c r="AA546" s="207"/>
    </row>
    <row r="547">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c r="AA547" s="207"/>
    </row>
    <row r="548">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c r="AA548" s="207"/>
    </row>
    <row r="549">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c r="AA549" s="207"/>
    </row>
    <row r="550">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c r="AA550" s="207"/>
    </row>
    <row r="55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c r="AA551" s="207"/>
    </row>
    <row r="552">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c r="AA552" s="207"/>
    </row>
    <row r="553">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c r="AA553" s="207"/>
    </row>
    <row r="554">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c r="AA554" s="207"/>
    </row>
    <row r="555">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c r="AA555" s="207"/>
    </row>
    <row r="556">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c r="AA556" s="207"/>
    </row>
    <row r="557">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c r="AA557" s="207"/>
    </row>
    <row r="558">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c r="AA558" s="207"/>
    </row>
    <row r="559">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c r="AA559" s="207"/>
    </row>
    <row r="560">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c r="AA560" s="207"/>
    </row>
    <row r="56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c r="AA561" s="207"/>
    </row>
    <row r="562">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c r="AA562" s="207"/>
    </row>
    <row r="563">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c r="AA563" s="207"/>
    </row>
    <row r="564">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c r="AA564" s="207"/>
    </row>
    <row r="565">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c r="AA565" s="207"/>
    </row>
    <row r="566">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c r="AA566" s="207"/>
    </row>
    <row r="567">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c r="AA567" s="207"/>
    </row>
    <row r="568">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row>
    <row r="569">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c r="AA569" s="207"/>
    </row>
    <row r="570">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c r="AA570" s="207"/>
    </row>
    <row r="57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c r="AA571" s="207"/>
    </row>
    <row r="572">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c r="AA572" s="207"/>
    </row>
    <row r="573">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c r="AA573" s="207"/>
    </row>
    <row r="574">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c r="AA574" s="207"/>
    </row>
    <row r="575">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c r="AA575" s="207"/>
    </row>
    <row r="576">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c r="AA576" s="207"/>
    </row>
    <row r="577">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c r="AA577" s="207"/>
    </row>
    <row r="578">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c r="AA578" s="207"/>
    </row>
    <row r="579">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c r="AA579" s="207"/>
    </row>
    <row r="580">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c r="AA580" s="207"/>
    </row>
    <row r="58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c r="AA581" s="207"/>
    </row>
    <row r="582">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c r="AA582" s="207"/>
    </row>
    <row r="583">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c r="AA583" s="207"/>
    </row>
    <row r="584">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c r="AA584" s="207"/>
    </row>
    <row r="585">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c r="AA585" s="207"/>
    </row>
    <row r="586">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c r="AA586" s="207"/>
    </row>
    <row r="587">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c r="AA587" s="207"/>
    </row>
    <row r="588">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c r="AA588" s="207"/>
    </row>
    <row r="589">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row>
    <row r="590">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row>
    <row r="59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row>
    <row r="592">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c r="AA592" s="207"/>
    </row>
    <row r="593">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c r="AA593" s="207"/>
    </row>
    <row r="594">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c r="AA594" s="207"/>
    </row>
    <row r="595">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c r="AA595" s="207"/>
    </row>
    <row r="596">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row>
    <row r="597">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c r="AA597" s="207"/>
    </row>
    <row r="598">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c r="AA598" s="207"/>
    </row>
    <row r="599">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c r="AA599" s="207"/>
    </row>
    <row r="600">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c r="AA600" s="207"/>
    </row>
    <row r="60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c r="AA601" s="207"/>
    </row>
    <row r="602">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c r="AA602" s="207"/>
    </row>
    <row r="603">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c r="AA603" s="207"/>
    </row>
    <row r="604">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c r="AA604" s="207"/>
    </row>
    <row r="605">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c r="AA605" s="207"/>
    </row>
    <row r="606">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c r="AA606" s="207"/>
    </row>
    <row r="607">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c r="AA607" s="207"/>
    </row>
    <row r="608">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c r="AA608" s="207"/>
    </row>
    <row r="609">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c r="AA609" s="207"/>
    </row>
    <row r="610">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c r="AA610" s="207"/>
    </row>
    <row r="61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c r="AA611" s="207"/>
    </row>
    <row r="612">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c r="AA612" s="207"/>
    </row>
    <row r="613">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c r="AA613" s="207"/>
    </row>
    <row r="614">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c r="AA614" s="207"/>
    </row>
    <row r="615">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c r="AA615" s="207"/>
    </row>
    <row r="616">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c r="AA616" s="207"/>
    </row>
    <row r="617">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c r="AA617" s="207"/>
    </row>
    <row r="618">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c r="AA618" s="207"/>
    </row>
    <row r="619">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c r="AA619" s="207"/>
    </row>
    <row r="620">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c r="AA620" s="207"/>
    </row>
    <row r="62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c r="AA621" s="207"/>
    </row>
    <row r="622">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c r="AA622" s="207"/>
    </row>
    <row r="623">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c r="AA623" s="207"/>
    </row>
    <row r="624">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row>
    <row r="625">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c r="AA625" s="207"/>
    </row>
    <row r="626">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c r="AA626" s="207"/>
    </row>
    <row r="627">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c r="AA627" s="207"/>
    </row>
    <row r="628">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c r="AA628" s="207"/>
    </row>
    <row r="629">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c r="AA629" s="207"/>
    </row>
    <row r="630">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c r="AA630" s="207"/>
    </row>
    <row r="63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c r="AA631" s="207"/>
    </row>
    <row r="632">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c r="AA632" s="207"/>
    </row>
    <row r="633">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c r="AA633" s="207"/>
    </row>
    <row r="634">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c r="AA634" s="207"/>
    </row>
    <row r="635">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c r="AA635" s="207"/>
    </row>
    <row r="636">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c r="AA636" s="207"/>
    </row>
    <row r="637">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c r="AA637" s="207"/>
    </row>
    <row r="638">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c r="AA638" s="207"/>
    </row>
    <row r="639">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c r="AA639" s="207"/>
    </row>
    <row r="640">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c r="AA640" s="207"/>
    </row>
    <row r="64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c r="AA641" s="207"/>
    </row>
    <row r="642">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c r="AA642" s="207"/>
    </row>
    <row r="643">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row>
    <row r="644">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row>
    <row r="645">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row>
    <row r="646">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c r="AA646" s="207"/>
    </row>
    <row r="647">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c r="AA647" s="207"/>
    </row>
    <row r="648">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c r="AA648" s="207"/>
    </row>
    <row r="649">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c r="AA649" s="207"/>
    </row>
    <row r="650">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c r="AA650" s="207"/>
    </row>
    <row r="65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c r="AA651" s="207"/>
    </row>
    <row r="652">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row>
    <row r="653">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c r="AA653" s="207"/>
    </row>
    <row r="654">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c r="AA654" s="207"/>
    </row>
    <row r="655">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c r="AA655" s="207"/>
    </row>
    <row r="656">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c r="AA656" s="207"/>
    </row>
    <row r="657">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c r="AA657" s="207"/>
    </row>
    <row r="658">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c r="AA658" s="207"/>
    </row>
    <row r="659">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c r="AA659" s="207"/>
    </row>
    <row r="660">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c r="AA660" s="207"/>
    </row>
    <row r="66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c r="AA661" s="207"/>
    </row>
    <row r="662">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c r="AA662" s="207"/>
    </row>
    <row r="663">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c r="AA663" s="207"/>
    </row>
    <row r="664">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c r="AA664" s="207"/>
    </row>
    <row r="665">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c r="AA665" s="207"/>
    </row>
    <row r="666">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c r="AA666" s="207"/>
    </row>
    <row r="667">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c r="AA667" s="207"/>
    </row>
    <row r="668">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c r="AA668" s="207"/>
    </row>
    <row r="669">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c r="AA669" s="207"/>
    </row>
    <row r="670">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c r="AA670" s="207"/>
    </row>
    <row r="67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c r="AA671" s="207"/>
    </row>
    <row r="672">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c r="AA672" s="207"/>
    </row>
    <row r="673">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c r="AA673" s="207"/>
    </row>
    <row r="674">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c r="AA674" s="207"/>
    </row>
    <row r="675">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c r="AA675" s="207"/>
    </row>
    <row r="676">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c r="AA676" s="207"/>
    </row>
    <row r="677">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c r="AA677" s="207"/>
    </row>
    <row r="678">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c r="AA678" s="207"/>
    </row>
    <row r="679">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c r="AA679" s="207"/>
    </row>
    <row r="680">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row>
    <row r="68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c r="AA681" s="207"/>
    </row>
    <row r="682">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c r="AA682" s="207"/>
    </row>
    <row r="683">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c r="AA683" s="207"/>
    </row>
    <row r="684">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c r="AA684" s="207"/>
    </row>
    <row r="685">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c r="AA685" s="207"/>
    </row>
    <row r="686">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c r="AA686" s="207"/>
    </row>
    <row r="687">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c r="AA687" s="207"/>
    </row>
    <row r="688">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c r="AA688" s="207"/>
    </row>
    <row r="689">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c r="AA689" s="207"/>
    </row>
    <row r="690">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c r="AA690" s="207"/>
    </row>
    <row r="69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c r="AA691" s="207"/>
    </row>
    <row r="692">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c r="AA692" s="207"/>
    </row>
    <row r="693">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c r="AA693" s="207"/>
    </row>
    <row r="694">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c r="AA694" s="207"/>
    </row>
    <row r="695">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c r="AA695" s="207"/>
    </row>
    <row r="696">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c r="AA696" s="207"/>
    </row>
    <row r="697">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row>
    <row r="698">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row>
    <row r="699">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row>
    <row r="700">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c r="AA700" s="207"/>
    </row>
    <row r="70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c r="AA701" s="207"/>
    </row>
    <row r="702">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c r="AA702" s="207"/>
    </row>
    <row r="703">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c r="AA703" s="207"/>
    </row>
    <row r="704">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c r="AA704" s="207"/>
    </row>
    <row r="705">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c r="AA705" s="207"/>
    </row>
    <row r="706">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c r="AA706" s="207"/>
    </row>
    <row r="707">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c r="AA707" s="207"/>
    </row>
    <row r="708">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row>
    <row r="709">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c r="AA709" s="207"/>
    </row>
    <row r="710">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c r="AA710" s="207"/>
    </row>
    <row r="71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c r="AA711" s="207"/>
    </row>
    <row r="712">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c r="AA712" s="207"/>
    </row>
    <row r="713">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row>
    <row r="714">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c r="AA714" s="207"/>
    </row>
    <row r="715">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c r="AA715" s="207"/>
    </row>
    <row r="716">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row>
    <row r="717">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row>
    <row r="718">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row>
    <row r="719">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row>
    <row r="720">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c r="AA720" s="207"/>
    </row>
    <row r="72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c r="AA721" s="207"/>
    </row>
    <row r="722">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c r="AA722" s="207"/>
    </row>
    <row r="723">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c r="AA723" s="207"/>
    </row>
    <row r="724">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c r="AA724" s="207"/>
    </row>
    <row r="725">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c r="AA725" s="207"/>
    </row>
    <row r="726">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c r="AA726" s="207"/>
    </row>
    <row r="727">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c r="AA727" s="207"/>
    </row>
    <row r="728">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c r="AA728" s="207"/>
    </row>
    <row r="729">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c r="AA729" s="207"/>
    </row>
    <row r="730">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c r="AA730" s="207"/>
    </row>
    <row r="73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c r="AA731" s="207"/>
    </row>
    <row r="732">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c r="AA732" s="207"/>
    </row>
    <row r="733">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c r="AA733" s="207"/>
    </row>
    <row r="734">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c r="AA734" s="207"/>
    </row>
    <row r="735">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c r="AA735" s="207"/>
    </row>
    <row r="736">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row>
    <row r="737">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c r="AA737" s="207"/>
    </row>
    <row r="738">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c r="AA738" s="207"/>
    </row>
    <row r="739">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c r="AA739" s="207"/>
    </row>
    <row r="740">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c r="AA740" s="207"/>
    </row>
    <row r="74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c r="AA741" s="207"/>
    </row>
    <row r="742">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c r="AA742" s="207"/>
    </row>
    <row r="743">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c r="AA743" s="207"/>
    </row>
    <row r="744">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c r="AA744" s="207"/>
    </row>
    <row r="745">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c r="AA745" s="207"/>
    </row>
    <row r="746">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c r="AA746" s="207"/>
    </row>
    <row r="747">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c r="AA747" s="207"/>
    </row>
    <row r="748">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c r="AA748" s="207"/>
    </row>
    <row r="749">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c r="AA749" s="207"/>
    </row>
    <row r="750">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c r="AA750" s="207"/>
    </row>
    <row r="75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c r="AA751" s="207"/>
    </row>
    <row r="752">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c r="AA752" s="207"/>
    </row>
    <row r="753">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c r="AA753" s="207"/>
    </row>
    <row r="754">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c r="AA754" s="207"/>
    </row>
    <row r="755">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c r="AA755" s="207"/>
    </row>
    <row r="756">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c r="AA756" s="207"/>
    </row>
    <row r="757">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c r="AA757" s="207"/>
    </row>
    <row r="758">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c r="AA758" s="207"/>
    </row>
    <row r="759">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c r="AA759" s="207"/>
    </row>
    <row r="760">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c r="AA760" s="207"/>
    </row>
    <row r="76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c r="AA761" s="207"/>
    </row>
    <row r="762">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c r="AA762" s="207"/>
    </row>
    <row r="763">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c r="AA763" s="207"/>
    </row>
    <row r="764">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row>
    <row r="765">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c r="AA765" s="207"/>
    </row>
    <row r="766">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c r="AA766" s="207"/>
    </row>
    <row r="767">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c r="AA767" s="207"/>
    </row>
    <row r="768">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c r="AA768" s="207"/>
    </row>
    <row r="769">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c r="AA769" s="207"/>
    </row>
    <row r="770">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c r="AA770" s="207"/>
    </row>
    <row r="77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c r="AA771" s="207"/>
    </row>
    <row r="772">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c r="AA772" s="207"/>
    </row>
    <row r="773">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c r="AA773" s="207"/>
    </row>
    <row r="774">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c r="AA774" s="207"/>
    </row>
    <row r="775">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c r="AA775" s="207"/>
    </row>
    <row r="776">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c r="AA776" s="207"/>
    </row>
    <row r="777">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c r="AA777" s="207"/>
    </row>
    <row r="778">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c r="AA778" s="207"/>
    </row>
    <row r="779">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c r="AA779" s="207"/>
    </row>
    <row r="780">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c r="AA780" s="207"/>
    </row>
    <row r="78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c r="AA781" s="207"/>
    </row>
    <row r="782">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c r="AA782" s="207"/>
    </row>
    <row r="783">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c r="AA783" s="207"/>
    </row>
    <row r="784">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c r="AA784" s="207"/>
    </row>
    <row r="785">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c r="AA785" s="207"/>
    </row>
    <row r="786">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c r="AA786" s="207"/>
    </row>
    <row r="787">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c r="AA787" s="207"/>
    </row>
    <row r="788">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c r="AA788" s="207"/>
    </row>
    <row r="789">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c r="AA789" s="207"/>
    </row>
    <row r="790">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c r="AA790" s="207"/>
    </row>
    <row r="79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c r="AA791" s="207"/>
    </row>
    <row r="792">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row>
    <row r="793">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c r="AA793" s="207"/>
    </row>
    <row r="794">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c r="AA794" s="207"/>
    </row>
    <row r="795">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c r="AA795" s="207"/>
    </row>
    <row r="796">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c r="AA796" s="207"/>
    </row>
    <row r="797">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c r="AA797" s="207"/>
    </row>
    <row r="798">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c r="AA798" s="207"/>
    </row>
    <row r="799">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c r="AA799" s="207"/>
    </row>
    <row r="800">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c r="AA800" s="207"/>
    </row>
    <row r="80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c r="AA801" s="207"/>
    </row>
    <row r="802">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c r="AA802" s="207"/>
    </row>
    <row r="803">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c r="AA803" s="207"/>
    </row>
    <row r="804">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c r="AA804" s="207"/>
    </row>
    <row r="805">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c r="AA805" s="207"/>
    </row>
    <row r="806">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c r="AA806" s="207"/>
    </row>
    <row r="807">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c r="AA807" s="207"/>
    </row>
    <row r="808">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c r="AA808" s="207"/>
    </row>
    <row r="809">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c r="AA809" s="207"/>
    </row>
    <row r="810">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c r="AA810" s="207"/>
    </row>
    <row r="81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c r="AA811" s="207"/>
    </row>
    <row r="812">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c r="AA812" s="207"/>
    </row>
    <row r="813">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c r="AA813" s="207"/>
    </row>
    <row r="814">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c r="AA814" s="207"/>
    </row>
    <row r="815">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c r="AA815" s="207"/>
    </row>
    <row r="816">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c r="AA816" s="207"/>
    </row>
    <row r="817">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c r="AA817" s="207"/>
    </row>
    <row r="818">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c r="AA818" s="207"/>
    </row>
    <row r="819">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c r="AA819" s="207"/>
    </row>
    <row r="820">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row>
    <row r="82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c r="AA821" s="207"/>
    </row>
    <row r="822">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c r="AA822" s="207"/>
    </row>
    <row r="823">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c r="AA823" s="207"/>
    </row>
    <row r="824">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c r="AA824" s="207"/>
    </row>
    <row r="825">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c r="AA825" s="207"/>
    </row>
    <row r="826">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c r="AA826" s="207"/>
    </row>
    <row r="827">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c r="AA827" s="207"/>
    </row>
    <row r="828">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c r="AA828" s="207"/>
    </row>
    <row r="829">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c r="AA829" s="207"/>
    </row>
    <row r="830">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c r="AA830" s="207"/>
    </row>
    <row r="83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c r="AA831" s="207"/>
    </row>
    <row r="832">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c r="AA832" s="207"/>
    </row>
    <row r="833">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c r="AA833" s="207"/>
    </row>
    <row r="834">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c r="AA834" s="207"/>
    </row>
    <row r="835">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c r="AA835" s="207"/>
    </row>
    <row r="836">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c r="AA836" s="207"/>
    </row>
    <row r="837">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c r="AA837" s="207"/>
    </row>
    <row r="838">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c r="AA838" s="207"/>
    </row>
    <row r="839">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c r="AA839" s="207"/>
    </row>
    <row r="840">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c r="AA840" s="207"/>
    </row>
    <row r="84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c r="AA841" s="207"/>
    </row>
    <row r="842">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c r="AA842" s="207"/>
    </row>
    <row r="843">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c r="AA843" s="207"/>
    </row>
    <row r="844">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c r="AA844" s="207"/>
    </row>
    <row r="845">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c r="AA845" s="207"/>
    </row>
    <row r="846">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c r="AA846" s="207"/>
    </row>
    <row r="847">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c r="AA847" s="207"/>
    </row>
    <row r="848">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row>
    <row r="849">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c r="AA849" s="207"/>
    </row>
    <row r="850">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c r="AA850" s="207"/>
    </row>
    <row r="85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c r="AA851" s="207"/>
    </row>
    <row r="852">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c r="AA852" s="207"/>
    </row>
    <row r="853">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c r="AA853" s="207"/>
    </row>
    <row r="854">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c r="AA854" s="207"/>
    </row>
    <row r="855">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c r="AA855" s="207"/>
    </row>
    <row r="856">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c r="AA856" s="207"/>
    </row>
    <row r="857">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c r="AA857" s="207"/>
    </row>
    <row r="858">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c r="AA858" s="207"/>
    </row>
    <row r="859">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c r="AA859" s="207"/>
    </row>
    <row r="860">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c r="AA860" s="207"/>
    </row>
    <row r="86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c r="AA861" s="207"/>
    </row>
    <row r="862">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c r="AA862" s="207"/>
    </row>
    <row r="863">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c r="AA863" s="207"/>
    </row>
    <row r="864">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c r="AA864" s="207"/>
    </row>
    <row r="865">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c r="AA865" s="207"/>
    </row>
    <row r="866">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c r="AA866" s="207"/>
    </row>
    <row r="867">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c r="AA867" s="207"/>
    </row>
    <row r="868">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c r="AA868" s="207"/>
    </row>
    <row r="869">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c r="AA869" s="207"/>
    </row>
    <row r="870">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c r="AA870" s="207"/>
    </row>
    <row r="87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c r="AA871" s="207"/>
    </row>
    <row r="872">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c r="AA872" s="207"/>
    </row>
    <row r="873">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c r="AA873" s="207"/>
    </row>
    <row r="874">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c r="AA874" s="207"/>
    </row>
    <row r="875">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c r="AA875" s="207"/>
    </row>
    <row r="876">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row>
    <row r="877">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c r="AA877" s="207"/>
    </row>
    <row r="878">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c r="AA878" s="207"/>
    </row>
    <row r="879">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c r="AA879" s="207"/>
    </row>
    <row r="880">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c r="AA880" s="207"/>
    </row>
    <row r="88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c r="AA881" s="207"/>
    </row>
    <row r="882">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c r="AA882" s="207"/>
    </row>
    <row r="883">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c r="AA883" s="207"/>
    </row>
    <row r="884">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c r="AA884" s="207"/>
    </row>
    <row r="885">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c r="AA885" s="207"/>
    </row>
    <row r="886">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c r="AA886" s="207"/>
    </row>
    <row r="887">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c r="AA887" s="207"/>
    </row>
    <row r="888">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c r="AA888" s="207"/>
    </row>
    <row r="889">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c r="AA889" s="207"/>
    </row>
    <row r="890">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c r="AA890" s="207"/>
    </row>
    <row r="89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c r="AA891" s="207"/>
    </row>
    <row r="892">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c r="AA892" s="207"/>
    </row>
    <row r="893">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c r="AA893" s="207"/>
    </row>
    <row r="894">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c r="AA894" s="207"/>
    </row>
    <row r="895">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c r="AA895" s="207"/>
    </row>
    <row r="896">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c r="AA896" s="207"/>
    </row>
    <row r="897">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c r="AA897" s="207"/>
    </row>
    <row r="898">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c r="AA898" s="207"/>
    </row>
    <row r="899">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c r="AA899" s="207"/>
    </row>
    <row r="900">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c r="AA900" s="207"/>
    </row>
    <row r="90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c r="AA901" s="207"/>
    </row>
    <row r="902">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c r="AA902" s="207"/>
    </row>
    <row r="903">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c r="AA903" s="207"/>
    </row>
    <row r="904">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row>
    <row r="905">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c r="AA905" s="207"/>
    </row>
    <row r="906">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c r="AA906" s="207"/>
    </row>
    <row r="907">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c r="AA907" s="207"/>
    </row>
    <row r="908">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c r="AA908" s="207"/>
    </row>
    <row r="909">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c r="AA909" s="207"/>
    </row>
    <row r="910">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c r="AA910" s="207"/>
    </row>
    <row r="91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c r="AA911" s="207"/>
    </row>
    <row r="912">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c r="AA912" s="207"/>
    </row>
    <row r="913">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c r="AA913" s="207"/>
    </row>
    <row r="914">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c r="AA914" s="207"/>
    </row>
    <row r="915">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c r="AA915" s="207"/>
    </row>
    <row r="916">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c r="AA916" s="207"/>
    </row>
    <row r="917">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c r="AA917" s="207"/>
    </row>
    <row r="918">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c r="AA918" s="207"/>
    </row>
    <row r="919">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c r="AA919" s="207"/>
    </row>
    <row r="920">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c r="AA920" s="207"/>
    </row>
    <row r="92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c r="AA921" s="207"/>
    </row>
    <row r="922">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c r="AA922" s="207"/>
    </row>
    <row r="923">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c r="AA923" s="207"/>
    </row>
    <row r="924">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c r="AA924" s="207"/>
    </row>
    <row r="925">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c r="AA925" s="207"/>
    </row>
    <row r="926">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c r="AA926" s="207"/>
    </row>
    <row r="927">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c r="AA927" s="207"/>
    </row>
    <row r="928">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c r="AA928" s="207"/>
    </row>
    <row r="929">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c r="AA929" s="207"/>
    </row>
    <row r="930">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c r="AA930" s="207"/>
    </row>
    <row r="93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c r="AA931" s="207"/>
    </row>
    <row r="932">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row>
    <row r="933">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c r="AA933" s="207"/>
    </row>
    <row r="934">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c r="AA934" s="207"/>
    </row>
    <row r="935">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c r="AA935" s="207"/>
    </row>
    <row r="936">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c r="AA936" s="207"/>
    </row>
    <row r="937">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c r="AA937" s="207"/>
    </row>
    <row r="938">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c r="AA938" s="207"/>
    </row>
    <row r="939">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c r="AA939" s="207"/>
    </row>
    <row r="940">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c r="AA940" s="207"/>
    </row>
    <row r="94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c r="AA941" s="207"/>
    </row>
    <row r="942">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c r="AA942" s="207"/>
    </row>
    <row r="943">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c r="AA943" s="207"/>
    </row>
    <row r="944">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c r="AA944" s="207"/>
    </row>
    <row r="945">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c r="AA945" s="207"/>
    </row>
    <row r="946">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c r="AA946" s="207"/>
    </row>
    <row r="947">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c r="AA947" s="207"/>
    </row>
    <row r="948">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c r="AA948" s="207"/>
    </row>
    <row r="949">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c r="AA949" s="207"/>
    </row>
    <row r="950">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c r="AA950" s="207"/>
    </row>
    <row r="95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c r="AA951" s="207"/>
    </row>
    <row r="952">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c r="AA952" s="207"/>
    </row>
    <row r="953">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c r="AA953" s="207"/>
    </row>
    <row r="954">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c r="AA954" s="207"/>
    </row>
    <row r="955">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c r="AA955" s="207"/>
    </row>
    <row r="956">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c r="AA956" s="207"/>
    </row>
    <row r="957">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c r="AA957" s="207"/>
    </row>
    <row r="958">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c r="AA958" s="207"/>
    </row>
    <row r="959">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c r="AA959" s="207"/>
    </row>
    <row r="960">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row>
    <row r="96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c r="AA961" s="207"/>
    </row>
    <row r="962">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c r="AA962" s="207"/>
    </row>
    <row r="963">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c r="AA963" s="207"/>
    </row>
    <row r="964">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c r="AA964" s="207"/>
    </row>
    <row r="965">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c r="AA965" s="207"/>
    </row>
    <row r="966">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c r="AA966" s="207"/>
    </row>
    <row r="967">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c r="AA967" s="207"/>
    </row>
    <row r="968">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c r="AA968" s="207"/>
    </row>
    <row r="969">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c r="AA969" s="207"/>
    </row>
    <row r="970">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c r="AA970" s="207"/>
    </row>
    <row r="97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c r="AA971" s="207"/>
    </row>
    <row r="972">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c r="AA972" s="207"/>
    </row>
    <row r="973">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c r="AA973" s="207"/>
    </row>
    <row r="974">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c r="AA974" s="207"/>
    </row>
    <row r="975">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c r="AA975" s="207"/>
    </row>
    <row r="976">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c r="AA976" s="207"/>
    </row>
    <row r="977">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c r="AA977" s="207"/>
    </row>
    <row r="978">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c r="AA978" s="207"/>
    </row>
    <row r="979">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c r="AA979" s="207"/>
    </row>
    <row r="980">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c r="AA980" s="207"/>
    </row>
    <row r="98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c r="AA981" s="207"/>
    </row>
    <row r="982">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c r="AA982" s="207"/>
    </row>
    <row r="983">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c r="AA983" s="207"/>
    </row>
    <row r="984">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c r="AA984" s="207"/>
    </row>
    <row r="985">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c r="AA985" s="207"/>
    </row>
    <row r="986">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c r="AA986" s="207"/>
    </row>
    <row r="987">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c r="AA987" s="207"/>
    </row>
    <row r="988">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row>
    <row r="989">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c r="AA989" s="207"/>
    </row>
    <row r="990">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c r="AA990" s="207"/>
    </row>
    <row r="99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c r="AA991" s="207"/>
    </row>
    <row r="992">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c r="AA992" s="207"/>
    </row>
    <row r="993">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c r="AA993" s="207"/>
    </row>
    <row r="994">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c r="AA994" s="207"/>
    </row>
    <row r="995">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c r="AA995" s="207"/>
    </row>
    <row r="996">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c r="AA996" s="207"/>
    </row>
    <row r="997">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c r="AA997" s="207"/>
    </row>
    <row r="998">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c r="AA998" s="207"/>
    </row>
    <row r="999">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c r="AA999" s="207"/>
    </row>
    <row r="1000">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c r="AA1000" s="207"/>
    </row>
    <row r="1001">
      <c r="A1001" s="207"/>
      <c r="B1001" s="207"/>
      <c r="C1001" s="207"/>
      <c r="D1001" s="207"/>
      <c r="E1001" s="207"/>
      <c r="F1001" s="207"/>
      <c r="G1001" s="207"/>
      <c r="H1001" s="207"/>
      <c r="I1001" s="207"/>
      <c r="J1001" s="207"/>
      <c r="K1001" s="207"/>
      <c r="L1001" s="207"/>
      <c r="M1001" s="207"/>
      <c r="N1001" s="207"/>
      <c r="O1001" s="207"/>
      <c r="P1001" s="207"/>
      <c r="Q1001" s="207"/>
      <c r="R1001" s="207"/>
      <c r="S1001" s="207"/>
      <c r="T1001" s="207"/>
      <c r="U1001" s="207"/>
      <c r="V1001" s="207"/>
      <c r="W1001" s="207"/>
      <c r="X1001" s="207"/>
      <c r="Y1001" s="207"/>
      <c r="Z1001" s="207"/>
      <c r="AA1001" s="207"/>
    </row>
    <row r="1002">
      <c r="A1002" s="207"/>
      <c r="B1002" s="207"/>
      <c r="C1002" s="207"/>
      <c r="D1002" s="207"/>
      <c r="E1002" s="207"/>
      <c r="F1002" s="207"/>
      <c r="G1002" s="207"/>
      <c r="H1002" s="207"/>
      <c r="I1002" s="207"/>
      <c r="J1002" s="207"/>
      <c r="K1002" s="207"/>
      <c r="L1002" s="207"/>
      <c r="M1002" s="207"/>
      <c r="N1002" s="207"/>
      <c r="O1002" s="207"/>
      <c r="P1002" s="207"/>
      <c r="Q1002" s="207"/>
      <c r="R1002" s="207"/>
      <c r="S1002" s="207"/>
      <c r="T1002" s="207"/>
      <c r="U1002" s="207"/>
      <c r="V1002" s="207"/>
      <c r="W1002" s="207"/>
      <c r="X1002" s="207"/>
      <c r="Y1002" s="207"/>
      <c r="Z1002" s="207"/>
      <c r="AA1002" s="207"/>
    </row>
    <row r="1003">
      <c r="A1003" s="207"/>
      <c r="B1003" s="207"/>
      <c r="C1003" s="207"/>
      <c r="D1003" s="207"/>
      <c r="E1003" s="207"/>
      <c r="F1003" s="207"/>
      <c r="G1003" s="207"/>
      <c r="H1003" s="207"/>
      <c r="I1003" s="207"/>
      <c r="J1003" s="207"/>
      <c r="K1003" s="207"/>
      <c r="L1003" s="207"/>
      <c r="M1003" s="207"/>
      <c r="N1003" s="207"/>
      <c r="O1003" s="207"/>
      <c r="P1003" s="207"/>
      <c r="Q1003" s="207"/>
      <c r="R1003" s="207"/>
      <c r="S1003" s="207"/>
      <c r="T1003" s="207"/>
      <c r="U1003" s="207"/>
      <c r="V1003" s="207"/>
      <c r="W1003" s="207"/>
      <c r="X1003" s="207"/>
      <c r="Y1003" s="207"/>
      <c r="Z1003" s="207"/>
      <c r="AA1003" s="207"/>
    </row>
    <row r="1004">
      <c r="A1004" s="207"/>
      <c r="B1004" s="207"/>
      <c r="C1004" s="207"/>
      <c r="D1004" s="207"/>
      <c r="E1004" s="207"/>
      <c r="F1004" s="207"/>
      <c r="G1004" s="207"/>
      <c r="H1004" s="207"/>
      <c r="I1004" s="207"/>
      <c r="J1004" s="207"/>
      <c r="K1004" s="207"/>
      <c r="L1004" s="207"/>
      <c r="M1004" s="207"/>
      <c r="N1004" s="207"/>
      <c r="O1004" s="207"/>
      <c r="P1004" s="207"/>
      <c r="Q1004" s="207"/>
      <c r="R1004" s="207"/>
      <c r="S1004" s="207"/>
      <c r="T1004" s="207"/>
      <c r="U1004" s="207"/>
      <c r="V1004" s="207"/>
      <c r="W1004" s="207"/>
      <c r="X1004" s="207"/>
      <c r="Y1004" s="207"/>
      <c r="Z1004" s="207"/>
      <c r="AA1004" s="207"/>
    </row>
    <row r="1005">
      <c r="A1005" s="207"/>
      <c r="B1005" s="207"/>
      <c r="C1005" s="207"/>
      <c r="D1005" s="207"/>
      <c r="E1005" s="207"/>
      <c r="F1005" s="207"/>
      <c r="G1005" s="207"/>
      <c r="H1005" s="207"/>
      <c r="I1005" s="207"/>
      <c r="J1005" s="207"/>
      <c r="K1005" s="207"/>
      <c r="L1005" s="207"/>
      <c r="M1005" s="207"/>
      <c r="N1005" s="207"/>
      <c r="O1005" s="207"/>
      <c r="P1005" s="207"/>
      <c r="Q1005" s="207"/>
      <c r="R1005" s="207"/>
      <c r="S1005" s="207"/>
      <c r="T1005" s="207"/>
      <c r="U1005" s="207"/>
      <c r="V1005" s="207"/>
      <c r="W1005" s="207"/>
      <c r="X1005" s="207"/>
      <c r="Y1005" s="207"/>
      <c r="Z1005" s="207"/>
      <c r="AA1005" s="207"/>
    </row>
    <row r="1006">
      <c r="A1006" s="207"/>
      <c r="B1006" s="207"/>
      <c r="C1006" s="207"/>
      <c r="D1006" s="207"/>
      <c r="E1006" s="207"/>
      <c r="F1006" s="207"/>
      <c r="G1006" s="207"/>
      <c r="H1006" s="207"/>
      <c r="I1006" s="207"/>
      <c r="J1006" s="207"/>
      <c r="K1006" s="207"/>
      <c r="L1006" s="207"/>
      <c r="M1006" s="207"/>
      <c r="N1006" s="207"/>
      <c r="O1006" s="207"/>
      <c r="P1006" s="207"/>
      <c r="Q1006" s="207"/>
      <c r="R1006" s="207"/>
      <c r="S1006" s="207"/>
      <c r="T1006" s="207"/>
      <c r="U1006" s="207"/>
      <c r="V1006" s="207"/>
      <c r="W1006" s="207"/>
      <c r="X1006" s="207"/>
      <c r="Y1006" s="207"/>
      <c r="Z1006" s="207"/>
      <c r="AA1006" s="207"/>
    </row>
  </sheetData>
  <mergeCells count="38">
    <mergeCell ref="A1:H1"/>
    <mergeCell ref="A2:H2"/>
    <mergeCell ref="B3:D3"/>
    <mergeCell ref="E3:F3"/>
    <mergeCell ref="G3:H3"/>
    <mergeCell ref="A4:H4"/>
    <mergeCell ref="A5:H5"/>
    <mergeCell ref="A6:H6"/>
    <mergeCell ref="A7:H7"/>
    <mergeCell ref="A8:H8"/>
    <mergeCell ref="A9:H9"/>
    <mergeCell ref="A10:B10"/>
    <mergeCell ref="C10:D10"/>
    <mergeCell ref="F10:G10"/>
    <mergeCell ref="F12:G12"/>
    <mergeCell ref="F13:G13"/>
    <mergeCell ref="F14:G14"/>
    <mergeCell ref="A11:B11"/>
    <mergeCell ref="C11:D11"/>
    <mergeCell ref="F11:G11"/>
    <mergeCell ref="A12:B12"/>
    <mergeCell ref="C12:D12"/>
    <mergeCell ref="A13:B13"/>
    <mergeCell ref="C13:D13"/>
    <mergeCell ref="B20:E20"/>
    <mergeCell ref="B21:E21"/>
    <mergeCell ref="B22:E22"/>
    <mergeCell ref="A23:F26"/>
    <mergeCell ref="A27:H27"/>
    <mergeCell ref="A28:H28"/>
    <mergeCell ref="A29:H29"/>
    <mergeCell ref="A14:B14"/>
    <mergeCell ref="C14:D14"/>
    <mergeCell ref="A15:H15"/>
    <mergeCell ref="B16:E16"/>
    <mergeCell ref="B17:E17"/>
    <mergeCell ref="B18:E18"/>
    <mergeCell ref="B19:E19"/>
  </mergeCells>
  <dataValidations>
    <dataValidation type="list" allowBlank="1" sqref="A11">
      <formula1>TrainerPurchases!$A$4:$A$12</formula1>
    </dataValidation>
  </dataValidations>
  <hyperlinks>
    <hyperlink r:id="rId1" ref="A8"/>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0"/>
    <col customWidth="1" min="6" max="6" width="14.0"/>
    <col customWidth="1" min="7" max="7" width="14.5"/>
    <col customWidth="1" min="9" max="9" width="14.5"/>
    <col customWidth="1" min="17" max="17" width="13.88"/>
  </cols>
  <sheetData>
    <row r="1" ht="30.75" customHeight="1">
      <c r="A1" s="253" t="s">
        <v>116</v>
      </c>
      <c r="U1" s="254"/>
      <c r="V1" s="254"/>
      <c r="W1" s="254"/>
      <c r="X1" s="254"/>
    </row>
    <row r="2" ht="23.25" customHeight="1">
      <c r="A2" s="255"/>
      <c r="U2" s="254"/>
      <c r="V2" s="254"/>
      <c r="W2" s="254"/>
      <c r="X2" s="254"/>
    </row>
    <row r="3" ht="35.25" customHeight="1">
      <c r="A3" s="256" t="s">
        <v>117</v>
      </c>
      <c r="U3" s="254"/>
      <c r="V3" s="254"/>
      <c r="W3" s="254"/>
      <c r="X3" s="254"/>
    </row>
    <row r="4">
      <c r="A4" s="257" t="s">
        <v>118</v>
      </c>
      <c r="K4" s="258"/>
      <c r="U4" s="254"/>
      <c r="V4" s="254"/>
      <c r="W4" s="254"/>
      <c r="X4" s="254"/>
    </row>
    <row r="5">
      <c r="A5" s="259"/>
      <c r="B5" s="260" t="s">
        <v>75</v>
      </c>
      <c r="C5" s="261" t="s">
        <v>76</v>
      </c>
      <c r="D5" s="262" t="s">
        <v>77</v>
      </c>
      <c r="E5" s="263" t="s">
        <v>78</v>
      </c>
      <c r="F5" s="264" t="s">
        <v>79</v>
      </c>
      <c r="G5" s="265" t="s">
        <v>80</v>
      </c>
      <c r="H5" s="266" t="s">
        <v>81</v>
      </c>
      <c r="I5" s="267" t="s">
        <v>82</v>
      </c>
      <c r="J5" s="268" t="s">
        <v>83</v>
      </c>
      <c r="U5" s="254"/>
      <c r="V5" s="254"/>
      <c r="W5" s="254"/>
      <c r="X5" s="254"/>
    </row>
    <row r="6">
      <c r="A6" s="269" t="s">
        <v>55</v>
      </c>
      <c r="B6" s="270">
        <f>IFERROR(VLOOKUP(B$5,TrainerPurchases!$A$4:$AF$12,7,false),0)</f>
        <v>2600</v>
      </c>
      <c r="C6" s="270">
        <f>IFERROR(VLOOKUP(C$5,TrainerPurchases!$A$4:$AF$12,7,false),0)</f>
        <v>1800</v>
      </c>
      <c r="D6" s="270">
        <f>IFERROR(VLOOKUP(D$5,TrainerPurchases!$A$4:$AF$12,7,false),0)</f>
        <v>1440</v>
      </c>
      <c r="E6" s="270">
        <f>IFERROR(VLOOKUP(E$5,TrainerPurchases!$A$4:$AF$12,7,false),0)</f>
        <v>650</v>
      </c>
      <c r="F6" s="270">
        <f>IFERROR(VLOOKUP(F$5,TrainerPurchases!$A$4:$AF$12,7,false),0)</f>
        <v>1300</v>
      </c>
      <c r="G6" s="270">
        <f>IFERROR(VLOOKUP(G$5,TrainerPurchases!$A$4:$AF$12,7,false),0)</f>
        <v>1040</v>
      </c>
      <c r="H6" s="270">
        <f>IFERROR(VLOOKUP(H$5,TrainerPurchases!$A$4:$AF$12,7,false),0)</f>
        <v>2640</v>
      </c>
      <c r="I6" s="270">
        <f>IFERROR(VLOOKUP(I$5,TrainerPurchases!$A$4:$AF$12,7,false),0)</f>
        <v>10080</v>
      </c>
      <c r="J6" s="270">
        <f>IFERROR(VLOOKUP(J$5,TrainerPurchases!$A$4:$AF$12,7,false),0)</f>
        <v>3850</v>
      </c>
      <c r="U6" s="254"/>
      <c r="V6" s="254"/>
      <c r="W6" s="254"/>
      <c r="X6" s="254"/>
    </row>
    <row r="7">
      <c r="A7" s="271" t="s">
        <v>56</v>
      </c>
      <c r="B7" s="270">
        <f>SUM(IFERROR(VLOOKUP(B$5,TrainerPurchases!$A$4:$AF$12,12,false),0), B$6)</f>
        <v>5900</v>
      </c>
      <c r="C7" s="270">
        <f>SUM(IFERROR(VLOOKUP(C$5,TrainerPurchases!$A$4:$AF$12,12,false),0), C$6)</f>
        <v>2840</v>
      </c>
      <c r="D7" s="270">
        <f>SUM(IFERROR(VLOOKUP(D$5,TrainerPurchases!$A$4:$AF$12,12,false),0), D$6)</f>
        <v>3090</v>
      </c>
      <c r="E7" s="270">
        <f>SUM(IFERROR(VLOOKUP(E$5,TrainerPurchases!$A$4:$AF$12,12,false),0), E$6)</f>
        <v>1970</v>
      </c>
      <c r="F7" s="270">
        <f>SUM(IFERROR(VLOOKUP(F$5,TrainerPurchases!$A$4:$AF$12,12,false),0), F$6)</f>
        <v>2080</v>
      </c>
      <c r="G7" s="270">
        <f>SUM(IFERROR(VLOOKUP(G$5,TrainerPurchases!$A$4:$AF$12,12,false),0), G$6)</f>
        <v>2340</v>
      </c>
      <c r="H7" s="270">
        <f>SUM(IFERROR(VLOOKUP(H$5,TrainerPurchases!$A$4:$AF$12,12,false),0), H$6)</f>
        <v>3420</v>
      </c>
      <c r="I7" s="270">
        <f>SUM(IFERROR(VLOOKUP(I$5,TrainerPurchases!$A$4:$AF$12,12,false),0), I$6)</f>
        <v>16680</v>
      </c>
      <c r="J7" s="270">
        <f>SUM(IFERROR(VLOOKUP(J$5,TrainerPurchases!$A$4:$AF$12,12,false),0), J$6)</f>
        <v>7150</v>
      </c>
      <c r="U7" s="254"/>
      <c r="V7" s="254"/>
      <c r="W7" s="254"/>
      <c r="X7" s="254"/>
    </row>
    <row r="8">
      <c r="A8" s="272" t="s">
        <v>57</v>
      </c>
      <c r="B8" s="270">
        <f>SUM(IFERROR(VLOOKUP(B$5,TrainerPurchases!$A$4:$AF$12,17,false),0), B$7)</f>
        <v>8420</v>
      </c>
      <c r="C8" s="270">
        <f>SUM(IFERROR(VLOOKUP(C$5,TrainerPurchases!$A$4:$AF$12,17,false),0), C$7)</f>
        <v>4100</v>
      </c>
      <c r="D8" s="270">
        <f>SUM(IFERROR(VLOOKUP(D$5,TrainerPurchases!$A$4:$AF$12,17,false),0), D$7)</f>
        <v>4390</v>
      </c>
      <c r="E8" s="270">
        <f>SUM(IFERROR(VLOOKUP(E$5,TrainerPurchases!$A$4:$AF$12,17,false),0), E$7)</f>
        <v>7220</v>
      </c>
      <c r="F8" s="270">
        <f>SUM(IFERROR(VLOOKUP(F$5,TrainerPurchases!$A$4:$AF$12,17,false),0), F$7)</f>
        <v>4720</v>
      </c>
      <c r="G8" s="270">
        <f>SUM(IFERROR(VLOOKUP(G$5,TrainerPurchases!$A$4:$AF$12,17,false),0), G$7)</f>
        <v>4020</v>
      </c>
      <c r="H8" s="270">
        <f>SUM(IFERROR(VLOOKUP(H$5,TrainerPurchases!$A$4:$AF$12,17,false),0), H$7)</f>
        <v>5730</v>
      </c>
      <c r="I8" s="270">
        <f>SUM(IFERROR(VLOOKUP(I$5,TrainerPurchases!$A$4:$AF$12,17,false),0), I$7)</f>
        <v>26580</v>
      </c>
      <c r="J8" s="270">
        <f>SUM(IFERROR(VLOOKUP(J$5,TrainerPurchases!$A$4:$AF$12,17,false),0), J$7)</f>
        <v>13450</v>
      </c>
      <c r="U8" s="254"/>
      <c r="V8" s="254"/>
      <c r="W8" s="254"/>
      <c r="X8" s="254"/>
    </row>
    <row r="9">
      <c r="A9" s="273" t="s">
        <v>58</v>
      </c>
      <c r="B9" s="270">
        <f>SUM(IFERROR(VLOOKUP(B$5,TrainerPurchases!$A$4:$AF$12,22,false),0), B$8)</f>
        <v>9140</v>
      </c>
      <c r="C9" s="270">
        <f>SUM(IFERROR(VLOOKUP(C$5,TrainerPurchases!$A$4:$AF$12,22,false),0), C$8)</f>
        <v>7400</v>
      </c>
      <c r="D9" s="270">
        <f>SUM(IFERROR(VLOOKUP(D$5,TrainerPurchases!$A$4:$AF$12,22,false),0), D$8)</f>
        <v>7030</v>
      </c>
      <c r="E9" s="270">
        <f>SUM(IFERROR(VLOOKUP(E$5,TrainerPurchases!$A$4:$AF$12,22,false),0), E$8)</f>
        <v>9020</v>
      </c>
      <c r="F9" s="270">
        <f>SUM(IFERROR(VLOOKUP(F$5,TrainerPurchases!$A$4:$AF$12,22,false),0), F$8)</f>
        <v>5695</v>
      </c>
      <c r="G9" s="270">
        <f>SUM(IFERROR(VLOOKUP(G$5,TrainerPurchases!$A$4:$AF$12,22,false),0), G$8)</f>
        <v>5820</v>
      </c>
      <c r="H9" s="270">
        <f>SUM(IFERROR(VLOOKUP(H$5,TrainerPurchases!$A$4:$AF$12,22,false),0), H$8)</f>
        <v>6940</v>
      </c>
      <c r="I9" s="270">
        <f>SUM(IFERROR(VLOOKUP(I$5,TrainerPurchases!$A$4:$AF$12,22,false),0), I$8)</f>
        <v>29660</v>
      </c>
      <c r="J9" s="270">
        <f>SUM(IFERROR(VLOOKUP(J$5,TrainerPurchases!$A$4:$AF$12,22,false),0), J$8)</f>
        <v>15970</v>
      </c>
      <c r="U9" s="254"/>
      <c r="V9" s="254"/>
      <c r="W9" s="254"/>
      <c r="X9" s="254"/>
    </row>
    <row r="10">
      <c r="A10" s="274" t="s">
        <v>59</v>
      </c>
      <c r="B10" s="270">
        <f>SUM(IFERROR(VLOOKUP(B$5,TrainerPurchases!$A$4:$AF$12,27,false),0),B$9)</f>
        <v>11120</v>
      </c>
      <c r="C10" s="270">
        <f>SUM(IFERROR(VLOOKUP(C$5,TrainerPurchases!$A$4:$AF$12,27,false),0),C$9)</f>
        <v>8700</v>
      </c>
      <c r="D10" s="270">
        <f>SUM(IFERROR(VLOOKUP(D$5,TrainerPurchases!$A$4:$AF$12,27,false),0),D$9)</f>
        <v>7730</v>
      </c>
      <c r="E10" s="270">
        <f>SUM(IFERROR(VLOOKUP(E$5,TrainerPurchases!$A$4:$AF$12,27,false),0),E$9)</f>
        <v>10230</v>
      </c>
      <c r="F10" s="270">
        <f>SUM(IFERROR(VLOOKUP(F$5,TrainerPurchases!$A$4:$AF$12,27,false),0),F$9)</f>
        <v>6955</v>
      </c>
      <c r="G10" s="270">
        <f>SUM(IFERROR(VLOOKUP(G$5,TrainerPurchases!$A$4:$AF$12,27,false),0),G$9)</f>
        <v>7470</v>
      </c>
      <c r="H10" s="270">
        <f>SUM(IFERROR(VLOOKUP(H$5,TrainerPurchases!$A$4:$AF$12,27,false),0),H$9)</f>
        <v>6940</v>
      </c>
      <c r="I10" s="270">
        <f>SUM(IFERROR(VLOOKUP(I$5,TrainerPurchases!$A$4:$AF$12,27,false),0),I$9)</f>
        <v>32960</v>
      </c>
      <c r="J10" s="270">
        <f>SUM(IFERROR(VLOOKUP(J$5,TrainerPurchases!$A$4:$AF$12,27,false),0),J$9)</f>
        <v>21220</v>
      </c>
      <c r="U10" s="254"/>
      <c r="V10" s="254"/>
      <c r="W10" s="254"/>
      <c r="X10" s="254"/>
    </row>
    <row r="11">
      <c r="A11" s="275" t="s">
        <v>60</v>
      </c>
      <c r="B11" s="270">
        <f>SUM(IFERROR(VLOOKUP(B$5,TrainerPurchases!$A$4:$AF$12,32,false),0),B$10)</f>
        <v>13760</v>
      </c>
      <c r="C11" s="270">
        <f>SUM(IFERROR(VLOOKUP(C$5,TrainerPurchases!$A$4:$AF$12,32,false),0),C$10)</f>
        <v>8700</v>
      </c>
      <c r="D11" s="270">
        <f>SUM(IFERROR(VLOOKUP(D$5,TrainerPurchases!$A$4:$AF$12,32,false),0),D$10)</f>
        <v>10250</v>
      </c>
      <c r="E11" s="270">
        <f>SUM(IFERROR(VLOOKUP(E$5,TrainerPurchases!$A$4:$AF$12,32,false),0),E$10)</f>
        <v>11205</v>
      </c>
      <c r="F11" s="270">
        <f>SUM(IFERROR(VLOOKUP(F$5,TrainerPurchases!$A$4:$AF$12,32,false),0),F$10)</f>
        <v>6955</v>
      </c>
      <c r="G11" s="270">
        <f>SUM(IFERROR(VLOOKUP(G$5,TrainerPurchases!$A$4:$AF$12,32,false),0),G$10)</f>
        <v>8570</v>
      </c>
      <c r="H11" s="270">
        <f>SUM(IFERROR(VLOOKUP(H$5,TrainerPurchases!$A$4:$AF$12,32,false),0),H$10)</f>
        <v>6940</v>
      </c>
      <c r="I11" s="270">
        <f>SUM(IFERROR(VLOOKUP(I$5,TrainerPurchases!$A$4:$AF$12,32,false),0),I$10)</f>
        <v>38210</v>
      </c>
      <c r="J11" s="270">
        <f>SUM(IFERROR(VLOOKUP(J$5,TrainerPurchases!$A$4:$AF$12,32,false),0),J$10)</f>
        <v>21220</v>
      </c>
      <c r="U11" s="254"/>
      <c r="V11" s="254"/>
      <c r="W11" s="254"/>
      <c r="X11" s="254"/>
    </row>
    <row r="12" ht="29.25" customHeight="1">
      <c r="A12" s="254"/>
      <c r="U12" s="254"/>
      <c r="V12" s="254"/>
      <c r="W12" s="254"/>
      <c r="X12" s="254"/>
    </row>
    <row r="13" ht="29.25" customHeight="1">
      <c r="A13" s="254"/>
      <c r="B13" s="254"/>
      <c r="K13" s="254"/>
      <c r="L13" s="276" t="s">
        <v>119</v>
      </c>
      <c r="U13" s="254"/>
      <c r="V13" s="254"/>
      <c r="W13" s="254"/>
      <c r="X13" s="254"/>
    </row>
    <row r="14" ht="73.5" customHeight="1">
      <c r="L14" s="277" t="s">
        <v>120</v>
      </c>
      <c r="U14" s="254"/>
      <c r="V14" s="254"/>
      <c r="W14" s="254"/>
      <c r="X14" s="254"/>
    </row>
    <row r="15" ht="93.0" customHeight="1">
      <c r="L15" s="277" t="s">
        <v>121</v>
      </c>
      <c r="U15" s="254"/>
      <c r="V15" s="254"/>
      <c r="W15" s="254"/>
      <c r="X15" s="254"/>
    </row>
    <row r="16" ht="125.25" customHeight="1">
      <c r="L16" s="278"/>
      <c r="U16" s="254"/>
      <c r="V16" s="254"/>
      <c r="W16" s="254"/>
      <c r="X16" s="254"/>
    </row>
    <row r="17" ht="23.25" customHeight="1">
      <c r="A17" s="255"/>
      <c r="U17" s="254"/>
      <c r="V17" s="254"/>
      <c r="W17" s="254"/>
      <c r="X17" s="254"/>
    </row>
    <row r="18" ht="30.0" customHeight="1">
      <c r="A18" s="256" t="s">
        <v>122</v>
      </c>
      <c r="U18" s="254"/>
      <c r="V18" s="254"/>
      <c r="W18" s="254"/>
      <c r="X18" s="254"/>
    </row>
    <row r="19">
      <c r="A19" s="257" t="s">
        <v>118</v>
      </c>
      <c r="U19" s="254"/>
      <c r="V19" s="254"/>
      <c r="W19" s="254"/>
      <c r="X19" s="254"/>
    </row>
    <row r="20">
      <c r="A20" s="279"/>
      <c r="B20" s="261" t="s">
        <v>16</v>
      </c>
      <c r="C20" s="260" t="s">
        <v>17</v>
      </c>
      <c r="D20" s="280" t="s">
        <v>18</v>
      </c>
      <c r="E20" s="266" t="s">
        <v>19</v>
      </c>
      <c r="F20" s="264" t="s">
        <v>20</v>
      </c>
      <c r="G20" s="281" t="s">
        <v>21</v>
      </c>
      <c r="H20" s="282" t="s">
        <v>22</v>
      </c>
      <c r="I20" s="262" t="s">
        <v>23</v>
      </c>
      <c r="J20" s="283" t="s">
        <v>24</v>
      </c>
      <c r="K20" s="263" t="s">
        <v>25</v>
      </c>
      <c r="L20" s="271" t="s">
        <v>26</v>
      </c>
      <c r="M20" s="284" t="s">
        <v>27</v>
      </c>
      <c r="N20" s="272" t="s">
        <v>28</v>
      </c>
      <c r="O20" s="285" t="s">
        <v>29</v>
      </c>
      <c r="P20" s="286" t="s">
        <v>30</v>
      </c>
      <c r="Q20" s="287" t="s">
        <v>31</v>
      </c>
      <c r="R20" s="288" t="s">
        <v>32</v>
      </c>
      <c r="S20" s="289" t="s">
        <v>33</v>
      </c>
      <c r="T20" s="290" t="s">
        <v>34</v>
      </c>
      <c r="U20" s="254"/>
      <c r="V20" s="254"/>
      <c r="W20" s="254"/>
      <c r="X20" s="254"/>
    </row>
    <row r="21">
      <c r="A21" s="269" t="s">
        <v>55</v>
      </c>
      <c r="B21" s="291">
        <f>SUM(IFERROR(VLOOKUP(B$20,TrainerPurchases!$C$4:$G$4,3,False),0),IFERROR(VLOOKUP(B$20,TrainerPurchases!$C$5:$G$5,3,False),0),IFERROR(VLOOKUP(B$20,TrainerPurchases!$C$6:$G$6,3,False),0),IFERROR(VLOOKUP(B$20,TrainerPurchases!$C$7:$G$7,3,False),0),IFERROR(VLOOKUP(B$20,TrainerPurchases!$C$8:$G$8,3,False),0),IFERROR(VLOOKUP(B$20,TrainerPurchases!$C$9:$G$9,3,False),0),IFERROR(VLOOKUP(B$20,TrainerPurchases!$C$10:$G$10,3,False),0),IFERROR(VLOOKUP(B$20,TrainerPurchases!$C$11:$G$11,3,False),0),IFERROR(VLOOKUP(B$20,TrainerPurchases!$C$12:$G$12,3,False),0))</f>
        <v>15</v>
      </c>
      <c r="C21" s="291">
        <f>SUM(IFERROR(VLOOKUP(C$20,TrainerPurchases!$C$4:$G$4,3,False),0),IFERROR(VLOOKUP(C$20,TrainerPurchases!$C$5:$G$5,3,False),0),IFERROR(VLOOKUP(C$20,TrainerPurchases!$C$6:$G$6,3,False),0),IFERROR(VLOOKUP(C$20,TrainerPurchases!$C$7:$G$7,3,False),0),IFERROR(VLOOKUP(C$20,TrainerPurchases!$C$8:$G$8,3,False),0),IFERROR(VLOOKUP(C$20,TrainerPurchases!$C$9:$G$9,3,False),0),IFERROR(VLOOKUP(C$20,TrainerPurchases!$C$10:$G$10,3,False),0),IFERROR(VLOOKUP(C$20,TrainerPurchases!$C$11:$G$11,3,False),0),IFERROR(VLOOKUP(C$20,TrainerPurchases!$C$12:$G$12,3,False),0))</f>
        <v>0</v>
      </c>
      <c r="D21" s="291">
        <f>SUM(IFERROR(VLOOKUP(D$20,TrainerPurchases!$C$4:$G$4,3,False),0),IFERROR(VLOOKUP(D$20,TrainerPurchases!$C$5:$G$5,3,False),0),IFERROR(VLOOKUP(D$20,TrainerPurchases!$C$6:$G$6,3,False),0),IFERROR(VLOOKUP(D$20,TrainerPurchases!$C$7:$G$7,3,False),0),IFERROR(VLOOKUP(D$20,TrainerPurchases!$C$8:$G$8,3,False),0),IFERROR(VLOOKUP(D$20,TrainerPurchases!$C$9:$G$9,3,False),0),IFERROR(VLOOKUP(D$20,TrainerPurchases!$C$10:$G$10,3,False),0),IFERROR(VLOOKUP(D$20,TrainerPurchases!$C$11:$G$11,3,False),0),IFERROR(VLOOKUP(D$20,TrainerPurchases!$C$12:$G$12,3,False),0))</f>
        <v>8</v>
      </c>
      <c r="E21" s="291">
        <f>SUM(IFERROR(VLOOKUP(E$20,TrainerPurchases!$C$4:$G$4,3,False),0),IFERROR(VLOOKUP(E$20,TrainerPurchases!$C$5:$G$5,3,False),0),IFERROR(VLOOKUP(E$20,TrainerPurchases!$C$6:$G$6,3,False),0),IFERROR(VLOOKUP(E$20,TrainerPurchases!$C$7:$G$7,3,False),0),IFERROR(VLOOKUP(E$20,TrainerPurchases!$C$8:$G$8,3,False),0),IFERROR(VLOOKUP(E$20,TrainerPurchases!$C$9:$G$9,3,False),0),IFERROR(VLOOKUP(E$20,TrainerPurchases!$C$10:$G$10,3,False),0),IFERROR(VLOOKUP(E$20,TrainerPurchases!$C$11:$G$11,3,False),0),IFERROR(VLOOKUP(E$20,TrainerPurchases!$C$12:$G$12,3,False),0))</f>
        <v>9</v>
      </c>
      <c r="F21" s="291">
        <f>SUM(IFERROR(VLOOKUP(F$20,TrainerPurchases!$C$4:$G$4,3,False),0),IFERROR(VLOOKUP(F$20,TrainerPurchases!$C$5:$G$5,3,False),0),IFERROR(VLOOKUP(F$20,TrainerPurchases!$C$6:$G$6,3,False),0),IFERROR(VLOOKUP(F$20,TrainerPurchases!$C$7:$G$7,3,False),0),IFERROR(VLOOKUP(F$20,TrainerPurchases!$C$8:$G$8,3,False),0),IFERROR(VLOOKUP(F$20,TrainerPurchases!$C$9:$G$9,3,False),0),IFERROR(VLOOKUP(F$20,TrainerPurchases!$C$10:$G$10,3,False),0),IFERROR(VLOOKUP(F$20,TrainerPurchases!$C$11:$G$11,3,False),0),IFERROR(VLOOKUP(F$20,TrainerPurchases!$C$12:$G$12,3,False),0))</f>
        <v>0</v>
      </c>
      <c r="G21" s="291">
        <f>SUM(IFERROR(VLOOKUP(G$20,TrainerPurchases!$C$4:$G$4,3,False),0),IFERROR(VLOOKUP(G$20,TrainerPurchases!$C$5:$G$5,3,False),0),IFERROR(VLOOKUP(G$20,TrainerPurchases!$C$6:$G$6,3,False),0),IFERROR(VLOOKUP(G$20,TrainerPurchases!$C$7:$G$7,3,False),0),IFERROR(VLOOKUP(G$20,TrainerPurchases!$C$8:$G$8,3,False),0),IFERROR(VLOOKUP(G$20,TrainerPurchases!$C$9:$G$9,3,False),0),IFERROR(VLOOKUP(G$20,TrainerPurchases!$C$10:$G$10,3,False),0),IFERROR(VLOOKUP(G$20,TrainerPurchases!$C$11:$G$11,3,False),0),IFERROR(VLOOKUP(G$20,TrainerPurchases!$C$12:$G$12,3,False),0))</f>
        <v>2</v>
      </c>
      <c r="H21" s="291">
        <f>SUM(IFERROR(VLOOKUP(H$20,TrainerPurchases!$C$4:$G$4,3,False),0),IFERROR(VLOOKUP(H$20,TrainerPurchases!$C$5:$G$5,3,False),0),IFERROR(VLOOKUP(H$20,TrainerPurchases!$C$6:$G$6,3,False),0),IFERROR(VLOOKUP(H$20,TrainerPurchases!$C$7:$G$7,3,False),0),IFERROR(VLOOKUP(H$20,TrainerPurchases!$C$8:$G$8,3,False),0),IFERROR(VLOOKUP(H$20,TrainerPurchases!$C$9:$G$9,3,False),0),IFERROR(VLOOKUP(H$20,TrainerPurchases!$C$10:$G$10,3,False),0),IFERROR(VLOOKUP(H$20,TrainerPurchases!$C$11:$G$11,3,False),0),IFERROR(VLOOKUP(H$20,TrainerPurchases!$C$12:$G$12,3,False),0))</f>
        <v>0</v>
      </c>
      <c r="I21" s="291">
        <f>SUM(IFERROR(VLOOKUP(I$20,TrainerPurchases!$C$4:$G$4,3,False),0),IFERROR(VLOOKUP(I$20,TrainerPurchases!$C$5:$G$5,3,False),0),IFERROR(VLOOKUP(I$20,TrainerPurchases!$C$6:$G$6,3,False),0),IFERROR(VLOOKUP(I$20,TrainerPurchases!$C$7:$G$7,3,False),0),IFERROR(VLOOKUP(I$20,TrainerPurchases!$C$8:$G$8,3,False),0),IFERROR(VLOOKUP(I$20,TrainerPurchases!$C$9:$G$9,3,False),0),IFERROR(VLOOKUP(I$20,TrainerPurchases!$C$10:$G$10,3,False),0),IFERROR(VLOOKUP(I$20,TrainerPurchases!$C$11:$G$11,3,False),0),IFERROR(VLOOKUP(I$20,TrainerPurchases!$C$12:$G$12,3,False),0))</f>
        <v>0</v>
      </c>
      <c r="J21" s="291">
        <f>SUM(IFERROR(VLOOKUP(J$20,TrainerPurchases!$C$4:$G$4,3,False),0),IFERROR(VLOOKUP(J$20,TrainerPurchases!$C$5:$G$5,3,False),0),IFERROR(VLOOKUP(J$20,TrainerPurchases!$C$6:$G$6,3,False),0),IFERROR(VLOOKUP(J$20,TrainerPurchases!$C$7:$G$7,3,False),0),IFERROR(VLOOKUP(J$20,TrainerPurchases!$C$8:$G$8,3,False),0),IFERROR(VLOOKUP(J$20,TrainerPurchases!$C$9:$G$9,3,False),0),IFERROR(VLOOKUP(J$20,TrainerPurchases!$C$10:$G$10,3,False),0),IFERROR(VLOOKUP(J$20,TrainerPurchases!$C$11:$G$11,3,False),0),IFERROR(VLOOKUP(J$20,TrainerPurchases!$C$12:$G$12,3,False),0))</f>
        <v>0</v>
      </c>
      <c r="K21" s="291">
        <f>SUM(IFERROR(VLOOKUP(K$20,TrainerPurchases!$C$4:$G$4,3,False),0),IFERROR(VLOOKUP(K$20,TrainerPurchases!$C$5:$G$5,3,False),0),IFERROR(VLOOKUP(K$20,TrainerPurchases!$C$6:$G$6,3,False),0),IFERROR(VLOOKUP(K$20,TrainerPurchases!$C$7:$G$7,3,False),0),IFERROR(VLOOKUP(K$20,TrainerPurchases!$C$8:$G$8,3,False),0),IFERROR(VLOOKUP(K$20,TrainerPurchases!$C$9:$G$9,3,False),0),IFERROR(VLOOKUP(K$20,TrainerPurchases!$C$10:$G$10,3,False),0),IFERROR(VLOOKUP(K$20,TrainerPurchases!$C$11:$G$11,3,False),0),IFERROR(VLOOKUP(K$20,TrainerPurchases!$C$12:$G$12,3,False),0))</f>
        <v>0</v>
      </c>
      <c r="L21" s="291">
        <f>SUM(IFERROR(VLOOKUP(L$20,TrainerPurchases!$C$4:$G$4,3,False),0),IFERROR(VLOOKUP(L$20,TrainerPurchases!$C$5:$G$5,3,False),0),IFERROR(VLOOKUP(L$20,TrainerPurchases!$C$6:$G$6,3,False),0),IFERROR(VLOOKUP(L$20,TrainerPurchases!$C$7:$G$7,3,False),0),IFERROR(VLOOKUP(L$20,TrainerPurchases!$C$8:$G$8,3,False),0),IFERROR(VLOOKUP(L$20,TrainerPurchases!$C$9:$G$9,3,False),0),IFERROR(VLOOKUP(L$20,TrainerPurchases!$C$10:$G$10,3,False),0),IFERROR(VLOOKUP(L$20,TrainerPurchases!$C$11:$G$11,3,False),0),IFERROR(VLOOKUP(L$20,TrainerPurchases!$C$12:$G$12,3,False),0))</f>
        <v>4</v>
      </c>
      <c r="M21" s="291">
        <f>SUM(IFERROR(VLOOKUP(M$20,TrainerPurchases!$C$4:$G$4,3,False),0),IFERROR(VLOOKUP(M$20,TrainerPurchases!$C$5:$G$5,3,False),0),IFERROR(VLOOKUP(M$20,TrainerPurchases!$C$6:$G$6,3,False),0),IFERROR(VLOOKUP(M$20,TrainerPurchases!$C$7:$G$7,3,False),0),IFERROR(VLOOKUP(M$20,TrainerPurchases!$C$8:$G$8,3,False),0),IFERROR(VLOOKUP(M$20,TrainerPurchases!$C$9:$G$9,3,False),0),IFERROR(VLOOKUP(M$20,TrainerPurchases!$C$10:$G$10,3,False),0),IFERROR(VLOOKUP(M$20,TrainerPurchases!$C$11:$G$11,3,False),0),IFERROR(VLOOKUP(M$20,TrainerPurchases!$C$12:$G$12,3,False),0))</f>
        <v>0</v>
      </c>
      <c r="N21" s="291">
        <f>SUM(IFERROR(VLOOKUP(N$20,TrainerPurchases!$C$4:$G$4,3,False),0),IFERROR(VLOOKUP(N$20,TrainerPurchases!$C$5:$G$5,3,False),0),IFERROR(VLOOKUP(N$20,TrainerPurchases!$C$6:$G$6,3,False),0),IFERROR(VLOOKUP(N$20,TrainerPurchases!$C$7:$G$7,3,False),0),IFERROR(VLOOKUP(N$20,TrainerPurchases!$C$8:$G$8,3,False),0),IFERROR(VLOOKUP(N$20,TrainerPurchases!$C$9:$G$9,3,False),0),IFERROR(VLOOKUP(N$20,TrainerPurchases!$C$10:$G$10,3,False),0),IFERROR(VLOOKUP(N$20,TrainerPurchases!$C$11:$G$11,3,False),0),IFERROR(VLOOKUP(N$20,TrainerPurchases!$C$12:$G$12,3,False),0))</f>
        <v>2</v>
      </c>
      <c r="O21" s="291">
        <f>SUM(IFERROR(VLOOKUP(O$20,TrainerPurchases!$C$4:$G$4,3,False),0),IFERROR(VLOOKUP(O$20,TrainerPurchases!$C$5:$G$5,3,False),0),IFERROR(VLOOKUP(O$20,TrainerPurchases!$C$6:$G$6,3,False),0),IFERROR(VLOOKUP(O$20,TrainerPurchases!$C$7:$G$7,3,False),0),IFERROR(VLOOKUP(O$20,TrainerPurchases!$C$8:$G$8,3,False),0),IFERROR(VLOOKUP(O$20,TrainerPurchases!$C$9:$G$9,3,False),0),IFERROR(VLOOKUP(O$20,TrainerPurchases!$C$10:$G$10,3,False),0),IFERROR(VLOOKUP(O$20,TrainerPurchases!$C$11:$G$11,3,False),0),IFERROR(VLOOKUP(O$20,TrainerPurchases!$C$12:$G$12,3,False),0))</f>
        <v>0</v>
      </c>
      <c r="P21" s="291">
        <f>SUM(IFERROR(VLOOKUP(P$20,TrainerPurchases!$C$4:$G$4,3,False),0),IFERROR(VLOOKUP(P$20,TrainerPurchases!$C$5:$G$5,3,False),0),IFERROR(VLOOKUP(P$20,TrainerPurchases!$C$6:$G$6,3,False),0),IFERROR(VLOOKUP(P$20,TrainerPurchases!$C$7:$G$7,3,False),0),IFERROR(VLOOKUP(P$20,TrainerPurchases!$C$8:$G$8,3,False),0),IFERROR(VLOOKUP(P$20,TrainerPurchases!$C$9:$G$9,3,False),0),IFERROR(VLOOKUP(P$20,TrainerPurchases!$C$10:$G$10,3,False),0),IFERROR(VLOOKUP(P$20,TrainerPurchases!$C$11:$G$11,3,False),0),IFERROR(VLOOKUP(P$20,TrainerPurchases!$C$12:$G$12,3,False),0))</f>
        <v>0</v>
      </c>
      <c r="Q21" s="291">
        <f>SUM(IFERROR(VLOOKUP(Q$20,TrainerPurchases!$C$4:$G$4,3,False),0),IFERROR(VLOOKUP(Q$20,TrainerPurchases!$C$5:$G$5,3,False),0),IFERROR(VLOOKUP(Q$20,TrainerPurchases!$C$6:$G$6,3,False),0),IFERROR(VLOOKUP(Q$20,TrainerPurchases!$C$7:$G$7,3,False),0),IFERROR(VLOOKUP(Q$20,TrainerPurchases!$C$8:$G$8,3,False),0),IFERROR(VLOOKUP(Q$20,TrainerPurchases!$C$9:$G$9,3,False),0),IFERROR(VLOOKUP(Q$20,TrainerPurchases!$C$10:$G$10,3,False),0),IFERROR(VLOOKUP(Q$20,TrainerPurchases!$C$11:$G$11,3,False),0),IFERROR(VLOOKUP(Q$20,TrainerPurchases!$C$12:$G$12,3,False),0))</f>
        <v>0</v>
      </c>
      <c r="R21" s="291">
        <f>SUM(IFERROR(VLOOKUP(R$20,TrainerPurchases!$C$4:$G$4,3,False),0),IFERROR(VLOOKUP(R$20,TrainerPurchases!$C$5:$G$5,3,False),0),IFERROR(VLOOKUP(R$20,TrainerPurchases!$C$6:$G$6,3,False),0),IFERROR(VLOOKUP(R$20,TrainerPurchases!$C$7:$G$7,3,False),0),IFERROR(VLOOKUP(R$20,TrainerPurchases!$C$8:$G$8,3,False),0),IFERROR(VLOOKUP(R$20,TrainerPurchases!$C$9:$G$9,3,False),0),IFERROR(VLOOKUP(R$20,TrainerPurchases!$C$10:$G$10,3,False),0),IFERROR(VLOOKUP(R$20,TrainerPurchases!$C$11:$G$11,3,False),0),IFERROR(VLOOKUP(R$20,TrainerPurchases!$C$12:$G$12,3,False),0))</f>
        <v>0</v>
      </c>
      <c r="S21" s="291">
        <f>SUM(IFERROR(VLOOKUP(S$20,TrainerPurchases!$C$4:$G$4,3,False),0),IFERROR(VLOOKUP(S$20,TrainerPurchases!$C$5:$G$5,3,False),0),IFERROR(VLOOKUP(S$20,TrainerPurchases!$C$6:$G$6,3,False),0),IFERROR(VLOOKUP(S$20,TrainerPurchases!$C$7:$G$7,3,False),0),IFERROR(VLOOKUP(S$20,TrainerPurchases!$C$8:$G$8,3,False),0),IFERROR(VLOOKUP(S$20,TrainerPurchases!$C$9:$G$9,3,False),0),IFERROR(VLOOKUP(S$20,TrainerPurchases!$C$10:$G$10,3,False),0),IFERROR(VLOOKUP(S$20,TrainerPurchases!$C$11:$G$11,3,False),0),IFERROR(VLOOKUP(S$20,TrainerPurchases!$C$12:$G$12,3,False),0))</f>
        <v>0</v>
      </c>
      <c r="T21" s="291">
        <f>SUM(IFERROR(VLOOKUP(T$20,TrainerPurchases!$C$4:$G$4,3,False),0),IFERROR(VLOOKUP(T$20,TrainerPurchases!$C$5:$G$5,3,False),0),IFERROR(VLOOKUP(T$20,TrainerPurchases!$C$6:$G$6,3,False),0),IFERROR(VLOOKUP(T$20,TrainerPurchases!$C$7:$G$7,3,False),0),IFERROR(VLOOKUP(T$20,TrainerPurchases!$C$8:$G$8,3,False),0),IFERROR(VLOOKUP(T$20,TrainerPurchases!$C$9:$G$9,3,False),0),IFERROR(VLOOKUP(T$20,TrainerPurchases!$C$10:$G$10,3,False),0),IFERROR(VLOOKUP(T$20,TrainerPurchases!$C$11:$G$11,3,False),0),IFERROR(VLOOKUP(T$20,TrainerPurchases!$C$12:$G$12,3,False),0))</f>
        <v>5</v>
      </c>
      <c r="U21" s="254"/>
      <c r="V21" s="254"/>
      <c r="W21" s="254"/>
      <c r="X21" s="254"/>
    </row>
    <row r="22">
      <c r="A22" s="271" t="s">
        <v>56</v>
      </c>
      <c r="B22" s="291">
        <f>SUM(IFERROR(VLOOKUP(B$20,TrainerPurchases!$H$4:$L$4,3,False),0),IFERROR(VLOOKUP(B$20,TrainerPurchases!$H$5:$L$5,3,False),0),IFERROR(VLOOKUP(B$20,TrainerPurchases!$H$6:$L$6,3,False),0),IFERROR(VLOOKUP(B$20,TrainerPurchases!$H$7:$L$7,3,False),0),IFERROR(VLOOKUP(B$20,TrainerPurchases!$H$8:$L$8,3,False),0),IFERROR(VLOOKUP(B$20,TrainerPurchases!$H$9:$L$9,3,False),0),IFERROR(VLOOKUP(B$20,TrainerPurchases!$H$10:$L$10,3,False),0),IFERROR(VLOOKUP(B$20,TrainerPurchases!$H$11:$L$11,3,False),0),IFERROR(VLOOKUP(B$20,TrainerPurchases!$H$12:$L$12,3,False),0))</f>
        <v>12</v>
      </c>
      <c r="C22" s="291">
        <f>SUM(IFERROR(VLOOKUP(C$20,TrainerPurchases!$H$4:$L$4,3,False),0),IFERROR(VLOOKUP(C$20,TrainerPurchases!$H$5:$L$5,3,False),0),IFERROR(VLOOKUP(C$20,TrainerPurchases!$H$6:$L$6,3,False),0),IFERROR(VLOOKUP(C$20,TrainerPurchases!$H$7:$L$7,3,False),0),IFERROR(VLOOKUP(C$20,TrainerPurchases!$H$8:$L$8,3,False),0),IFERROR(VLOOKUP(C$20,TrainerPurchases!$H$9:$L$9,3,False),0),IFERROR(VLOOKUP(C$20,TrainerPurchases!$H$10:$L$10,3,False),0),IFERROR(VLOOKUP(C$20,TrainerPurchases!$H$11:$L$11,3,False),0),IFERROR(VLOOKUP(C$20,TrainerPurchases!$H$12:$L$12,3,False),0))</f>
        <v>2</v>
      </c>
      <c r="D22" s="291">
        <f>SUM(IFERROR(VLOOKUP(D$20,TrainerPurchases!$H$4:$L$4,3,False),0),IFERROR(VLOOKUP(D$20,TrainerPurchases!$H$5:$L$5,3,False),0),IFERROR(VLOOKUP(D$20,TrainerPurchases!$H$6:$L$6,3,False),0),IFERROR(VLOOKUP(D$20,TrainerPurchases!$H$7:$L$7,3,False),0),IFERROR(VLOOKUP(D$20,TrainerPurchases!$H$8:$L$8,3,False),0),IFERROR(VLOOKUP(D$20,TrainerPurchases!$H$9:$L$9,3,False),0),IFERROR(VLOOKUP(D$20,TrainerPurchases!$H$10:$L$10,3,False),0),IFERROR(VLOOKUP(D$20,TrainerPurchases!$H$11:$L$11,3,False),0),IFERROR(VLOOKUP(D$20,TrainerPurchases!$H$12:$L$12,3,False),0))</f>
        <v>0</v>
      </c>
      <c r="E22" s="291">
        <f>SUM(IFERROR(VLOOKUP(E$20,TrainerPurchases!$H$4:$L$4,3,False),0),IFERROR(VLOOKUP(E$20,TrainerPurchases!$H$5:$L$5,3,False),0),IFERROR(VLOOKUP(E$20,TrainerPurchases!$H$6:$L$6,3,False),0),IFERROR(VLOOKUP(E$20,TrainerPurchases!$H$7:$L$7,3,False),0),IFERROR(VLOOKUP(E$20,TrainerPurchases!$H$8:$L$8,3,False),0),IFERROR(VLOOKUP(E$20,TrainerPurchases!$H$9:$L$9,3,False),0),IFERROR(VLOOKUP(E$20,TrainerPurchases!$H$10:$L$10,3,False),0),IFERROR(VLOOKUP(E$20,TrainerPurchases!$H$11:$L$11,3,False),0),IFERROR(VLOOKUP(E$20,TrainerPurchases!$H$12:$L$12,3,False),0))</f>
        <v>0</v>
      </c>
      <c r="F22" s="291">
        <f>SUM(IFERROR(VLOOKUP(F$20,TrainerPurchases!$H$4:$L$4,3,False),0),IFERROR(VLOOKUP(F$20,TrainerPurchases!$H$5:$L$5,3,False),0),IFERROR(VLOOKUP(F$20,TrainerPurchases!$H$6:$L$6,3,False),0),IFERROR(VLOOKUP(F$20,TrainerPurchases!$H$7:$L$7,3,False),0),IFERROR(VLOOKUP(F$20,TrainerPurchases!$H$8:$L$8,3,False),0),IFERROR(VLOOKUP(F$20,TrainerPurchases!$H$9:$L$9,3,False),0),IFERROR(VLOOKUP(F$20,TrainerPurchases!$H$10:$L$10,3,False),0),IFERROR(VLOOKUP(F$20,TrainerPurchases!$H$11:$L$11,3,False),0),IFERROR(VLOOKUP(F$20,TrainerPurchases!$H$12:$L$12,3,False),0))</f>
        <v>0</v>
      </c>
      <c r="G22" s="291">
        <f>SUM(IFERROR(VLOOKUP(G$20,TrainerPurchases!$H$4:$L$4,3,False),0),IFERROR(VLOOKUP(G$20,TrainerPurchases!$H$5:$L$5,3,False),0),IFERROR(VLOOKUP(G$20,TrainerPurchases!$H$6:$L$6,3,False),0),IFERROR(VLOOKUP(G$20,TrainerPurchases!$H$7:$L$7,3,False),0),IFERROR(VLOOKUP(G$20,TrainerPurchases!$H$8:$L$8,3,False),0),IFERROR(VLOOKUP(G$20,TrainerPurchases!$H$9:$L$9,3,False),0),IFERROR(VLOOKUP(G$20,TrainerPurchases!$H$10:$L$10,3,False),0),IFERROR(VLOOKUP(G$20,TrainerPurchases!$H$11:$L$11,3,False),0),IFERROR(VLOOKUP(G$20,TrainerPurchases!$H$12:$L$12,3,False),0))</f>
        <v>0</v>
      </c>
      <c r="H22" s="291">
        <f>SUM(IFERROR(VLOOKUP(H$20,TrainerPurchases!$H$4:$L$4,3,False),0),IFERROR(VLOOKUP(H$20,TrainerPurchases!$H$5:$L$5,3,False),0),IFERROR(VLOOKUP(H$20,TrainerPurchases!$H$6:$L$6,3,False),0),IFERROR(VLOOKUP(H$20,TrainerPurchases!$H$7:$L$7,3,False),0),IFERROR(VLOOKUP(H$20,TrainerPurchases!$H$8:$L$8,3,False),0),IFERROR(VLOOKUP(H$20,TrainerPurchases!$H$9:$L$9,3,False),0),IFERROR(VLOOKUP(H$20,TrainerPurchases!$H$10:$L$10,3,False),0),IFERROR(VLOOKUP(H$20,TrainerPurchases!$H$11:$L$11,3,False),0),IFERROR(VLOOKUP(H$20,TrainerPurchases!$H$12:$L$12,3,False),0))</f>
        <v>0</v>
      </c>
      <c r="I22" s="291">
        <f>SUM(IFERROR(VLOOKUP(I$20,TrainerPurchases!$H$4:$L$4,3,False),0),IFERROR(VLOOKUP(I$20,TrainerPurchases!$H$5:$L$5,3,False),0),IFERROR(VLOOKUP(I$20,TrainerPurchases!$H$6:$L$6,3,False),0),IFERROR(VLOOKUP(I$20,TrainerPurchases!$H$7:$L$7,3,False),0),IFERROR(VLOOKUP(I$20,TrainerPurchases!$H$8:$L$8,3,False),0),IFERROR(VLOOKUP(I$20,TrainerPurchases!$H$9:$L$9,3,False),0),IFERROR(VLOOKUP(I$20,TrainerPurchases!$H$10:$L$10,3,False),0),IFERROR(VLOOKUP(I$20,TrainerPurchases!$H$11:$L$11,3,False),0),IFERROR(VLOOKUP(I$20,TrainerPurchases!$H$12:$L$12,3,False),0))</f>
        <v>0</v>
      </c>
      <c r="J22" s="291">
        <f>SUM(IFERROR(VLOOKUP(J$20,TrainerPurchases!$H$4:$L$4,3,False),0),IFERROR(VLOOKUP(J$20,TrainerPurchases!$H$5:$L$5,3,False),0),IFERROR(VLOOKUP(J$20,TrainerPurchases!$H$6:$L$6,3,False),0),IFERROR(VLOOKUP(J$20,TrainerPurchases!$H$7:$L$7,3,False),0),IFERROR(VLOOKUP(J$20,TrainerPurchases!$H$8:$L$8,3,False),0),IFERROR(VLOOKUP(J$20,TrainerPurchases!$H$9:$L$9,3,False),0),IFERROR(VLOOKUP(J$20,TrainerPurchases!$H$10:$L$10,3,False),0),IFERROR(VLOOKUP(J$20,TrainerPurchases!$H$11:$L$11,3,False),0),IFERROR(VLOOKUP(J$20,TrainerPurchases!$H$12:$L$12,3,False),0))</f>
        <v>3</v>
      </c>
      <c r="K22" s="291">
        <f>SUM(IFERROR(VLOOKUP(K$20,TrainerPurchases!$H$4:$L$4,3,False),0),IFERROR(VLOOKUP(K$20,TrainerPurchases!$H$5:$L$5,3,False),0),IFERROR(VLOOKUP(K$20,TrainerPurchases!$H$6:$L$6,3,False),0),IFERROR(VLOOKUP(K$20,TrainerPurchases!$H$7:$L$7,3,False),0),IFERROR(VLOOKUP(K$20,TrainerPurchases!$H$8:$L$8,3,False),0),IFERROR(VLOOKUP(K$20,TrainerPurchases!$H$9:$L$9,3,False),0),IFERROR(VLOOKUP(K$20,TrainerPurchases!$H$10:$L$10,3,False),0),IFERROR(VLOOKUP(K$20,TrainerPurchases!$H$11:$L$11,3,False),0),IFERROR(VLOOKUP(K$20,TrainerPurchases!$H$12:$L$12,3,False),0))</f>
        <v>0</v>
      </c>
      <c r="L22" s="291">
        <f>SUM(IFERROR(VLOOKUP(L$20,TrainerPurchases!$H$4:$L$4,3,False),0),IFERROR(VLOOKUP(L$20,TrainerPurchases!$H$5:$L$5,3,False),0),IFERROR(VLOOKUP(L$20,TrainerPurchases!$H$6:$L$6,3,False),0),IFERROR(VLOOKUP(L$20,TrainerPurchases!$H$7:$L$7,3,False),0),IFERROR(VLOOKUP(L$20,TrainerPurchases!$H$8:$L$8,3,False),0),IFERROR(VLOOKUP(L$20,TrainerPurchases!$H$9:$L$9,3,False),0),IFERROR(VLOOKUP(L$20,TrainerPurchases!$H$10:$L$10,3,False),0),IFERROR(VLOOKUP(L$20,TrainerPurchases!$H$11:$L$11,3,False),0),IFERROR(VLOOKUP(L$20,TrainerPurchases!$H$12:$L$12,3,False),0))</f>
        <v>3</v>
      </c>
      <c r="M22" s="291">
        <f>SUM(IFERROR(VLOOKUP(M$20,TrainerPurchases!$H$4:$L$4,3,False),0),IFERROR(VLOOKUP(M$20,TrainerPurchases!$H$5:$L$5,3,False),0),IFERROR(VLOOKUP(M$20,TrainerPurchases!$H$6:$L$6,3,False),0),IFERROR(VLOOKUP(M$20,TrainerPurchases!$H$7:$L$7,3,False),0),IFERROR(VLOOKUP(M$20,TrainerPurchases!$H$8:$L$8,3,False),0),IFERROR(VLOOKUP(M$20,TrainerPurchases!$H$9:$L$9,3,False),0),IFERROR(VLOOKUP(M$20,TrainerPurchases!$H$10:$L$10,3,False),0),IFERROR(VLOOKUP(M$20,TrainerPurchases!$H$11:$L$11,3,False),0),IFERROR(VLOOKUP(M$20,TrainerPurchases!$H$12:$L$12,3,False),0))</f>
        <v>0</v>
      </c>
      <c r="N22" s="291">
        <f>SUM(IFERROR(VLOOKUP(N$20,TrainerPurchases!$H$4:$L$4,3,False),0),IFERROR(VLOOKUP(N$20,TrainerPurchases!$H$5:$L$5,3,False),0),IFERROR(VLOOKUP(N$20,TrainerPurchases!$H$6:$L$6,3,False),0),IFERROR(VLOOKUP(N$20,TrainerPurchases!$H$7:$L$7,3,False),0),IFERROR(VLOOKUP(N$20,TrainerPurchases!$H$8:$L$8,3,False),0),IFERROR(VLOOKUP(N$20,TrainerPurchases!$H$9:$L$9,3,False),0),IFERROR(VLOOKUP(N$20,TrainerPurchases!$H$10:$L$10,3,False),0),IFERROR(VLOOKUP(N$20,TrainerPurchases!$H$11:$L$11,3,False),0),IFERROR(VLOOKUP(N$20,TrainerPurchases!$H$12:$L$12,3,False),0))</f>
        <v>0</v>
      </c>
      <c r="O22" s="291">
        <f>SUM(IFERROR(VLOOKUP(O$20,TrainerPurchases!$H$4:$L$4,3,False),0),IFERROR(VLOOKUP(O$20,TrainerPurchases!$H$5:$L$5,3,False),0),IFERROR(VLOOKUP(O$20,TrainerPurchases!$H$6:$L$6,3,False),0),IFERROR(VLOOKUP(O$20,TrainerPurchases!$H$7:$L$7,3,False),0),IFERROR(VLOOKUP(O$20,TrainerPurchases!$H$8:$L$8,3,False),0),IFERROR(VLOOKUP(O$20,TrainerPurchases!$H$9:$L$9,3,False),0),IFERROR(VLOOKUP(O$20,TrainerPurchases!$H$10:$L$10,3,False),0),IFERROR(VLOOKUP(O$20,TrainerPurchases!$H$11:$L$11,3,False),0),IFERROR(VLOOKUP(O$20,TrainerPurchases!$H$12:$L$12,3,False),0))</f>
        <v>0</v>
      </c>
      <c r="P22" s="291">
        <f>SUM(IFERROR(VLOOKUP(P$20,TrainerPurchases!$H$4:$L$4,3,False),0),IFERROR(VLOOKUP(P$20,TrainerPurchases!$H$5:$L$5,3,False),0),IFERROR(VLOOKUP(P$20,TrainerPurchases!$H$6:$L$6,3,False),0),IFERROR(VLOOKUP(P$20,TrainerPurchases!$H$7:$L$7,3,False),0),IFERROR(VLOOKUP(P$20,TrainerPurchases!$H$8:$L$8,3,False),0),IFERROR(VLOOKUP(P$20,TrainerPurchases!$H$9:$L$9,3,False),0),IFERROR(VLOOKUP(P$20,TrainerPurchases!$H$10:$L$10,3,False),0),IFERROR(VLOOKUP(P$20,TrainerPurchases!$H$11:$L$11,3,False),0),IFERROR(VLOOKUP(P$20,TrainerPurchases!$H$12:$L$12,3,False),0))</f>
        <v>15</v>
      </c>
      <c r="Q22" s="291">
        <f>SUM(IFERROR(VLOOKUP(Q$20,TrainerPurchases!$H$4:$L$4,3,False),0),IFERROR(VLOOKUP(Q$20,TrainerPurchases!$H$5:$L$5,3,False),0),IFERROR(VLOOKUP(Q$20,TrainerPurchases!$H$6:$L$6,3,False),0),IFERROR(VLOOKUP(Q$20,TrainerPurchases!$H$7:$L$7,3,False),0),IFERROR(VLOOKUP(Q$20,TrainerPurchases!$H$8:$L$8,3,False),0),IFERROR(VLOOKUP(Q$20,TrainerPurchases!$H$9:$L$9,3,False),0),IFERROR(VLOOKUP(Q$20,TrainerPurchases!$H$10:$L$10,3,False),0),IFERROR(VLOOKUP(Q$20,TrainerPurchases!$H$11:$L$11,3,False),0),IFERROR(VLOOKUP(Q$20,TrainerPurchases!$H$12:$L$12,3,False),0))</f>
        <v>0</v>
      </c>
      <c r="R22" s="291">
        <f>SUM(IFERROR(VLOOKUP(R$20,TrainerPurchases!$H$4:$L$4,3,False),0),IFERROR(VLOOKUP(R$20,TrainerPurchases!$H$5:$L$5,3,False),0),IFERROR(VLOOKUP(R$20,TrainerPurchases!$H$6:$L$6,3,False),0),IFERROR(VLOOKUP(R$20,TrainerPurchases!$H$7:$L$7,3,False),0),IFERROR(VLOOKUP(R$20,TrainerPurchases!$H$8:$L$8,3,False),0),IFERROR(VLOOKUP(R$20,TrainerPurchases!$H$9:$L$9,3,False),0),IFERROR(VLOOKUP(R$20,TrainerPurchases!$H$10:$L$10,3,False),0),IFERROR(VLOOKUP(R$20,TrainerPurchases!$H$11:$L$11,3,False),0),IFERROR(VLOOKUP(R$20,TrainerPurchases!$H$12:$L$12,3,False),0))</f>
        <v>0</v>
      </c>
      <c r="S22" s="291">
        <f>SUM(IFERROR(VLOOKUP(S$20,TrainerPurchases!$H$4:$L$4,3,False),0),IFERROR(VLOOKUP(S$20,TrainerPurchases!$H$5:$L$5,3,False),0),IFERROR(VLOOKUP(S$20,TrainerPurchases!$H$6:$L$6,3,False),0),IFERROR(VLOOKUP(S$20,TrainerPurchases!$H$7:$L$7,3,False),0),IFERROR(VLOOKUP(S$20,TrainerPurchases!$H$8:$L$8,3,False),0),IFERROR(VLOOKUP(S$20,TrainerPurchases!$H$9:$L$9,3,False),0),IFERROR(VLOOKUP(S$20,TrainerPurchases!$H$10:$L$10,3,False),0),IFERROR(VLOOKUP(S$20,TrainerPurchases!$H$11:$L$11,3,False),0),IFERROR(VLOOKUP(S$20,TrainerPurchases!$H$12:$L$12,3,False),0))</f>
        <v>0</v>
      </c>
      <c r="T22" s="291">
        <f>SUM(IFERROR(VLOOKUP(T$20,TrainerPurchases!$H$4:$L$4,3,False),0),IFERROR(VLOOKUP(T$20,TrainerPurchases!$H$5:$L$5,3,False),0),IFERROR(VLOOKUP(T$20,TrainerPurchases!$H$6:$L$6,3,False),0),IFERROR(VLOOKUP(T$20,TrainerPurchases!$H$7:$L$7,3,False),0),IFERROR(VLOOKUP(T$20,TrainerPurchases!$H$8:$L$8,3,False),0),IFERROR(VLOOKUP(T$20,TrainerPurchases!$H$9:$L$9,3,False),0),IFERROR(VLOOKUP(T$20,TrainerPurchases!$H$10:$L$10,3,False),0),IFERROR(VLOOKUP(T$20,TrainerPurchases!$H$11:$L$11,3,False),0),IFERROR(VLOOKUP(T$20,TrainerPurchases!$H$12:$L$12,3,False),0))</f>
        <v>0</v>
      </c>
      <c r="U22" s="254"/>
      <c r="V22" s="254"/>
      <c r="W22" s="254"/>
      <c r="X22" s="254"/>
    </row>
    <row r="23">
      <c r="A23" s="272" t="s">
        <v>57</v>
      </c>
      <c r="B23" s="291">
        <f>SUM(IFERROR(VLOOKUP(B$20,TrainerPurchases!$M$4:$Q$4,3,False),0),IFERROR(VLOOKUP(B$20,TrainerPurchases!$M$5:$Q$5,3,False),0),IFERROR(VLOOKUP(B$20,TrainerPurchases!$M$6:$Q$6,3,False),0),IFERROR(VLOOKUP(B$20,TrainerPurchases!$M$7:$Q$7,3,False),0),IFERROR(VLOOKUP(B$20,TrainerPurchases!$M$8:$Q$8,3,False),0),IFERROR(VLOOKUP(B$20,TrainerPurchases!$M$9:$Q$9,3,False),0),IFERROR(VLOOKUP(B$20,TrainerPurchases!$M$10:$Q$10,3,False),0),IFERROR(VLOOKUP(B$20,TrainerPurchases!$M$11:$Q$11,3,False),0),IFERROR(VLOOKUP(B$20,TrainerPurchases!$M$12:$Q$12,3,False),0))</f>
        <v>5</v>
      </c>
      <c r="C23" s="291">
        <f>SUM(IFERROR(VLOOKUP(C$20,TrainerPurchases!$M$4:$Q$4,3,False),0),IFERROR(VLOOKUP(C$20,TrainerPurchases!$M$5:$Q$5,3,False),0),IFERROR(VLOOKUP(C$20,TrainerPurchases!$M$6:$Q$6,3,False),0),IFERROR(VLOOKUP(C$20,TrainerPurchases!$M$7:$Q$7,3,False),0),IFERROR(VLOOKUP(C$20,TrainerPurchases!$M$8:$Q$8,3,False),0),IFERROR(VLOOKUP(C$20,TrainerPurchases!$M$9:$Q$9,3,False),0),IFERROR(VLOOKUP(C$20,TrainerPurchases!$M$10:$Q$10,3,False),0),IFERROR(VLOOKUP(C$20,TrainerPurchases!$M$11:$Q$11,3,False),0),IFERROR(VLOOKUP(C$20,TrainerPurchases!$M$12:$Q$12,3,False),0))</f>
        <v>0</v>
      </c>
      <c r="D23" s="291">
        <f>SUM(IFERROR(VLOOKUP(D$20,TrainerPurchases!$M$4:$Q$4,3,False),0),IFERROR(VLOOKUP(D$20,TrainerPurchases!$M$5:$Q$5,3,False),0),IFERROR(VLOOKUP(D$20,TrainerPurchases!$M$6:$Q$6,3,False),0),IFERROR(VLOOKUP(D$20,TrainerPurchases!$M$7:$Q$7,3,False),0),IFERROR(VLOOKUP(D$20,TrainerPurchases!$M$8:$Q$8,3,False),0),IFERROR(VLOOKUP(D$20,TrainerPurchases!$M$9:$Q$9,3,False),0),IFERROR(VLOOKUP(D$20,TrainerPurchases!$M$10:$Q$10,3,False),0),IFERROR(VLOOKUP(D$20,TrainerPurchases!$M$11:$Q$11,3,False),0),IFERROR(VLOOKUP(D$20,TrainerPurchases!$M$12:$Q$12,3,False),0))</f>
        <v>1</v>
      </c>
      <c r="E23" s="291">
        <f>SUM(IFERROR(VLOOKUP(E$20,TrainerPurchases!$M$4:$Q$4,3,False),0),IFERROR(VLOOKUP(E$20,TrainerPurchases!$M$5:$Q$5,3,False),0),IFERROR(VLOOKUP(E$20,TrainerPurchases!$M$6:$Q$6,3,False),0),IFERROR(VLOOKUP(E$20,TrainerPurchases!$M$7:$Q$7,3,False),0),IFERROR(VLOOKUP(E$20,TrainerPurchases!$M$8:$Q$8,3,False),0),IFERROR(VLOOKUP(E$20,TrainerPurchases!$M$9:$Q$9,3,False),0),IFERROR(VLOOKUP(E$20,TrainerPurchases!$M$10:$Q$10,3,False),0),IFERROR(VLOOKUP(E$20,TrainerPurchases!$M$11:$Q$11,3,False),0),IFERROR(VLOOKUP(E$20,TrainerPurchases!$M$12:$Q$12,3,False),0))</f>
        <v>0</v>
      </c>
      <c r="F23" s="291">
        <f>SUM(IFERROR(VLOOKUP(F$20,TrainerPurchases!$M$4:$Q$4,3,False),0),IFERROR(VLOOKUP(F$20,TrainerPurchases!$M$5:$Q$5,3,False),0),IFERROR(VLOOKUP(F$20,TrainerPurchases!$M$6:$Q$6,3,False),0),IFERROR(VLOOKUP(F$20,TrainerPurchases!$M$7:$Q$7,3,False),0),IFERROR(VLOOKUP(F$20,TrainerPurchases!$M$8:$Q$8,3,False),0),IFERROR(VLOOKUP(F$20,TrainerPurchases!$M$9:$Q$9,3,False),0),IFERROR(VLOOKUP(F$20,TrainerPurchases!$M$10:$Q$10,3,False),0),IFERROR(VLOOKUP(F$20,TrainerPurchases!$M$11:$Q$11,3,False),0),IFERROR(VLOOKUP(F$20,TrainerPurchases!$M$12:$Q$12,3,False),0))</f>
        <v>3</v>
      </c>
      <c r="G23" s="291">
        <f>SUM(IFERROR(VLOOKUP(G$20,TrainerPurchases!$M$4:$Q$4,3,False),0),IFERROR(VLOOKUP(G$20,TrainerPurchases!$M$5:$Q$5,3,False),0),IFERROR(VLOOKUP(G$20,TrainerPurchases!$M$6:$Q$6,3,False),0),IFERROR(VLOOKUP(G$20,TrainerPurchases!$M$7:$Q$7,3,False),0),IFERROR(VLOOKUP(G$20,TrainerPurchases!$M$8:$Q$8,3,False),0),IFERROR(VLOOKUP(G$20,TrainerPurchases!$M$9:$Q$9,3,False),0),IFERROR(VLOOKUP(G$20,TrainerPurchases!$M$10:$Q$10,3,False),0),IFERROR(VLOOKUP(G$20,TrainerPurchases!$M$11:$Q$11,3,False),0),IFERROR(VLOOKUP(G$20,TrainerPurchases!$M$12:$Q$12,3,False),0))</f>
        <v>2</v>
      </c>
      <c r="H23" s="291">
        <f>SUM(IFERROR(VLOOKUP(H$20,TrainerPurchases!$M$4:$Q$4,3,False),0),IFERROR(VLOOKUP(H$20,TrainerPurchases!$M$5:$Q$5,3,False),0),IFERROR(VLOOKUP(H$20,TrainerPurchases!$M$6:$Q$6,3,False),0),IFERROR(VLOOKUP(H$20,TrainerPurchases!$M$7:$Q$7,3,False),0),IFERROR(VLOOKUP(H$20,TrainerPurchases!$M$8:$Q$8,3,False),0),IFERROR(VLOOKUP(H$20,TrainerPurchases!$M$9:$Q$9,3,False),0),IFERROR(VLOOKUP(H$20,TrainerPurchases!$M$10:$Q$10,3,False),0),IFERROR(VLOOKUP(H$20,TrainerPurchases!$M$11:$Q$11,3,False),0),IFERROR(VLOOKUP(H$20,TrainerPurchases!$M$12:$Q$12,3,False),0))</f>
        <v>2</v>
      </c>
      <c r="I23" s="291">
        <f>SUM(IFERROR(VLOOKUP(I$20,TrainerPurchases!$M$4:$Q$4,3,False),0),IFERROR(VLOOKUP(I$20,TrainerPurchases!$M$5:$Q$5,3,False),0),IFERROR(VLOOKUP(I$20,TrainerPurchases!$M$6:$Q$6,3,False),0),IFERROR(VLOOKUP(I$20,TrainerPurchases!$M$7:$Q$7,3,False),0),IFERROR(VLOOKUP(I$20,TrainerPurchases!$M$8:$Q$8,3,False),0),IFERROR(VLOOKUP(I$20,TrainerPurchases!$M$9:$Q$9,3,False),0),IFERROR(VLOOKUP(I$20,TrainerPurchases!$M$10:$Q$10,3,False),0),IFERROR(VLOOKUP(I$20,TrainerPurchases!$M$11:$Q$11,3,False),0),IFERROR(VLOOKUP(I$20,TrainerPurchases!$M$12:$Q$12,3,False),0))</f>
        <v>2</v>
      </c>
      <c r="J23" s="291">
        <f>SUM(IFERROR(VLOOKUP(J$20,TrainerPurchases!$M$4:$Q$4,3,False),0),IFERROR(VLOOKUP(J$20,TrainerPurchases!$M$5:$Q$5,3,False),0),IFERROR(VLOOKUP(J$20,TrainerPurchases!$M$6:$Q$6,3,False),0),IFERROR(VLOOKUP(J$20,TrainerPurchases!$M$7:$Q$7,3,False),0),IFERROR(VLOOKUP(J$20,TrainerPurchases!$M$8:$Q$8,3,False),0),IFERROR(VLOOKUP(J$20,TrainerPurchases!$M$9:$Q$9,3,False),0),IFERROR(VLOOKUP(J$20,TrainerPurchases!$M$10:$Q$10,3,False),0),IFERROR(VLOOKUP(J$20,TrainerPurchases!$M$11:$Q$11,3,False),0),IFERROR(VLOOKUP(J$20,TrainerPurchases!$M$12:$Q$12,3,False),0))</f>
        <v>6</v>
      </c>
      <c r="K23" s="291">
        <f>SUM(IFERROR(VLOOKUP(K$20,TrainerPurchases!$M$4:$Q$4,3,False),0),IFERROR(VLOOKUP(K$20,TrainerPurchases!$M$5:$Q$5,3,False),0),IFERROR(VLOOKUP(K$20,TrainerPurchases!$M$6:$Q$6,3,False),0),IFERROR(VLOOKUP(K$20,TrainerPurchases!$M$7:$Q$7,3,False),0),IFERROR(VLOOKUP(K$20,TrainerPurchases!$M$8:$Q$8,3,False),0),IFERROR(VLOOKUP(K$20,TrainerPurchases!$M$9:$Q$9,3,False),0),IFERROR(VLOOKUP(K$20,TrainerPurchases!$M$10:$Q$10,3,False),0),IFERROR(VLOOKUP(K$20,TrainerPurchases!$M$11:$Q$11,3,False),0),IFERROR(VLOOKUP(K$20,TrainerPurchases!$M$12:$Q$12,3,False),0))</f>
        <v>0</v>
      </c>
      <c r="L23" s="291">
        <f>SUM(IFERROR(VLOOKUP(L$20,TrainerPurchases!$M$4:$Q$4,3,False),0),IFERROR(VLOOKUP(L$20,TrainerPurchases!$M$5:$Q$5,3,False),0),IFERROR(VLOOKUP(L$20,TrainerPurchases!$M$6:$Q$6,3,False),0),IFERROR(VLOOKUP(L$20,TrainerPurchases!$M$7:$Q$7,3,False),0),IFERROR(VLOOKUP(L$20,TrainerPurchases!$M$8:$Q$8,3,False),0),IFERROR(VLOOKUP(L$20,TrainerPurchases!$M$9:$Q$9,3,False),0),IFERROR(VLOOKUP(L$20,TrainerPurchases!$M$10:$Q$10,3,False),0),IFERROR(VLOOKUP(L$20,TrainerPurchases!$M$11:$Q$11,3,False),0),IFERROR(VLOOKUP(L$20,TrainerPurchases!$M$12:$Q$12,3,False),0))</f>
        <v>0</v>
      </c>
      <c r="M23" s="291">
        <f>SUM(IFERROR(VLOOKUP(M$20,TrainerPurchases!$M$4:$Q$4,3,False),0),IFERROR(VLOOKUP(M$20,TrainerPurchases!$M$5:$Q$5,3,False),0),IFERROR(VLOOKUP(M$20,TrainerPurchases!$M$6:$Q$6,3,False),0),IFERROR(VLOOKUP(M$20,TrainerPurchases!$M$7:$Q$7,3,False),0),IFERROR(VLOOKUP(M$20,TrainerPurchases!$M$8:$Q$8,3,False),0),IFERROR(VLOOKUP(M$20,TrainerPurchases!$M$9:$Q$9,3,False),0),IFERROR(VLOOKUP(M$20,TrainerPurchases!$M$10:$Q$10,3,False),0),IFERROR(VLOOKUP(M$20,TrainerPurchases!$M$11:$Q$11,3,False),0),IFERROR(VLOOKUP(M$20,TrainerPurchases!$M$12:$Q$12,3,False),0))</f>
        <v>0</v>
      </c>
      <c r="N23" s="291">
        <f>SUM(IFERROR(VLOOKUP(N$20,TrainerPurchases!$M$4:$Q$4,3,False),0),IFERROR(VLOOKUP(N$20,TrainerPurchases!$M$5:$Q$5,3,False),0),IFERROR(VLOOKUP(N$20,TrainerPurchases!$M$6:$Q$6,3,False),0),IFERROR(VLOOKUP(N$20,TrainerPurchases!$M$7:$Q$7,3,False),0),IFERROR(VLOOKUP(N$20,TrainerPurchases!$M$8:$Q$8,3,False),0),IFERROR(VLOOKUP(N$20,TrainerPurchases!$M$9:$Q$9,3,False),0),IFERROR(VLOOKUP(N$20,TrainerPurchases!$M$10:$Q$10,3,False),0),IFERROR(VLOOKUP(N$20,TrainerPurchases!$M$11:$Q$11,3,False),0),IFERROR(VLOOKUP(N$20,TrainerPurchases!$M$12:$Q$12,3,False),0))</f>
        <v>0</v>
      </c>
      <c r="O23" s="291">
        <f>SUM(IFERROR(VLOOKUP(O$20,TrainerPurchases!$M$4:$Q$4,3,False),0),IFERROR(VLOOKUP(O$20,TrainerPurchases!$M$5:$Q$5,3,False),0),IFERROR(VLOOKUP(O$20,TrainerPurchases!$M$6:$Q$6,3,False),0),IFERROR(VLOOKUP(O$20,TrainerPurchases!$M$7:$Q$7,3,False),0),IFERROR(VLOOKUP(O$20,TrainerPurchases!$M$8:$Q$8,3,False),0),IFERROR(VLOOKUP(O$20,TrainerPurchases!$M$9:$Q$9,3,False),0),IFERROR(VLOOKUP(O$20,TrainerPurchases!$M$10:$Q$10,3,False),0),IFERROR(VLOOKUP(O$20,TrainerPurchases!$M$11:$Q$11,3,False),0),IFERROR(VLOOKUP(O$20,TrainerPurchases!$M$12:$Q$12,3,False),0))</f>
        <v>0</v>
      </c>
      <c r="P23" s="291">
        <f>SUM(IFERROR(VLOOKUP(P$20,TrainerPurchases!$M$4:$Q$4,3,False),0),IFERROR(VLOOKUP(P$20,TrainerPurchases!$M$5:$Q$5,3,False),0),IFERROR(VLOOKUP(P$20,TrainerPurchases!$M$6:$Q$6,3,False),0),IFERROR(VLOOKUP(P$20,TrainerPurchases!$M$7:$Q$7,3,False),0),IFERROR(VLOOKUP(P$20,TrainerPurchases!$M$8:$Q$8,3,False),0),IFERROR(VLOOKUP(P$20,TrainerPurchases!$M$9:$Q$9,3,False),0),IFERROR(VLOOKUP(P$20,TrainerPurchases!$M$10:$Q$10,3,False),0),IFERROR(VLOOKUP(P$20,TrainerPurchases!$M$11:$Q$11,3,False),0),IFERROR(VLOOKUP(P$20,TrainerPurchases!$M$12:$Q$12,3,False),0))</f>
        <v>0</v>
      </c>
      <c r="Q23" s="291">
        <f>SUM(IFERROR(VLOOKUP(Q$20,TrainerPurchases!$M$4:$Q$4,3,False),0),IFERROR(VLOOKUP(Q$20,TrainerPurchases!$M$5:$Q$5,3,False),0),IFERROR(VLOOKUP(Q$20,TrainerPurchases!$M$6:$Q$6,3,False),0),IFERROR(VLOOKUP(Q$20,TrainerPurchases!$M$7:$Q$7,3,False),0),IFERROR(VLOOKUP(Q$20,TrainerPurchases!$M$8:$Q$8,3,False),0),IFERROR(VLOOKUP(Q$20,TrainerPurchases!$M$9:$Q$9,3,False),0),IFERROR(VLOOKUP(Q$20,TrainerPurchases!$M$10:$Q$10,3,False),0),IFERROR(VLOOKUP(Q$20,TrainerPurchases!$M$11:$Q$11,3,False),0),IFERROR(VLOOKUP(Q$20,TrainerPurchases!$M$12:$Q$12,3,False),0))</f>
        <v>0</v>
      </c>
      <c r="R23" s="291">
        <f>SUM(IFERROR(VLOOKUP(R$20,TrainerPurchases!$M$4:$Q$4,3,False),0),IFERROR(VLOOKUP(R$20,TrainerPurchases!$M$5:$Q$5,3,False),0),IFERROR(VLOOKUP(R$20,TrainerPurchases!$M$6:$Q$6,3,False),0),IFERROR(VLOOKUP(R$20,TrainerPurchases!$M$7:$Q$7,3,False),0),IFERROR(VLOOKUP(R$20,TrainerPurchases!$M$8:$Q$8,3,False),0),IFERROR(VLOOKUP(R$20,TrainerPurchases!$M$9:$Q$9,3,False),0),IFERROR(VLOOKUP(R$20,TrainerPurchases!$M$10:$Q$10,3,False),0),IFERROR(VLOOKUP(R$20,TrainerPurchases!$M$11:$Q$11,3,False),0),IFERROR(VLOOKUP(R$20,TrainerPurchases!$M$12:$Q$12,3,False),0))</f>
        <v>10</v>
      </c>
      <c r="S23" s="291">
        <f>SUM(IFERROR(VLOOKUP(S$20,TrainerPurchases!$M$4:$Q$4,3,False),0),IFERROR(VLOOKUP(S$20,TrainerPurchases!$M$5:$Q$5,3,False),0),IFERROR(VLOOKUP(S$20,TrainerPurchases!$M$6:$Q$6,3,False),0),IFERROR(VLOOKUP(S$20,TrainerPurchases!$M$7:$Q$7,3,False),0),IFERROR(VLOOKUP(S$20,TrainerPurchases!$M$8:$Q$8,3,False),0),IFERROR(VLOOKUP(S$20,TrainerPurchases!$M$9:$Q$9,3,False),0),IFERROR(VLOOKUP(S$20,TrainerPurchases!$M$10:$Q$10,3,False),0),IFERROR(VLOOKUP(S$20,TrainerPurchases!$M$11:$Q$11,3,False),0),IFERROR(VLOOKUP(S$20,TrainerPurchases!$M$12:$Q$12,3,False),0))</f>
        <v>0</v>
      </c>
      <c r="T23" s="291">
        <f>SUM(IFERROR(VLOOKUP(T$20,TrainerPurchases!$M$4:$Q$4,3,False),0),IFERROR(VLOOKUP(T$20,TrainerPurchases!$M$5:$Q$5,3,False),0),IFERROR(VLOOKUP(T$20,TrainerPurchases!$M$6:$Q$6,3,False),0),IFERROR(VLOOKUP(T$20,TrainerPurchases!$M$7:$Q$7,3,False),0),IFERROR(VLOOKUP(T$20,TrainerPurchases!$M$8:$Q$8,3,False),0),IFERROR(VLOOKUP(T$20,TrainerPurchases!$M$9:$Q$9,3,False),0),IFERROR(VLOOKUP(T$20,TrainerPurchases!$M$10:$Q$10,3,False),0),IFERROR(VLOOKUP(T$20,TrainerPurchases!$M$11:$Q$11,3,False),0),IFERROR(VLOOKUP(T$20,TrainerPurchases!$M$12:$Q$12,3,False),0))</f>
        <v>0</v>
      </c>
      <c r="U23" s="254"/>
      <c r="V23" s="254"/>
      <c r="W23" s="254"/>
      <c r="X23" s="254"/>
    </row>
    <row r="24">
      <c r="A24" s="273" t="s">
        <v>58</v>
      </c>
      <c r="B24" s="291">
        <f>SUM(IFERROR(VLOOKUP(B$20,TrainerPurchases!$R$4:$V$4,3,False),0),IFERROR(VLOOKUP(B$20,TrainerPurchases!$R$5:$V$5,3,False),0),IFERROR(VLOOKUP(B$20,TrainerPurchases!$R$6:$V$6,3,False),0),IFERROR(VLOOKUP(B$20,TrainerPurchases!$R$7:$V$7,3,False),0),IFERROR(VLOOKUP(B$20,TrainerPurchases!$R$8:$V$8,3,False),0),IFERROR(VLOOKUP(B$20,TrainerPurchases!$R$9:$V$9,3,False),0),IFERROR(VLOOKUP(B$20,TrainerPurchases!$R$10:$V$10,3,False),0),IFERROR(VLOOKUP(B$20,TrainerPurchases!$R$11:$V$11,3,False),0),IFERROR(VLOOKUP(B$20,TrainerPurchases!$R$12:$V$12,3,False),0))</f>
        <v>0</v>
      </c>
      <c r="C24" s="291">
        <f>SUM(IFERROR(VLOOKUP(C$20,TrainerPurchases!$R$4:$V$4,3,False),0),IFERROR(VLOOKUP(C$20,TrainerPurchases!$R$5:$V$5,3,False),0),IFERROR(VLOOKUP(C$20,TrainerPurchases!$R$6:$V$6,3,False),0),IFERROR(VLOOKUP(C$20,TrainerPurchases!$R$7:$V$7,3,False),0),IFERROR(VLOOKUP(C$20,TrainerPurchases!$R$8:$V$8,3,False),0),IFERROR(VLOOKUP(C$20,TrainerPurchases!$R$9:$V$9,3,False),0),IFERROR(VLOOKUP(C$20,TrainerPurchases!$R$10:$V$10,3,False),0),IFERROR(VLOOKUP(C$20,TrainerPurchases!$R$11:$V$11,3,False),0),IFERROR(VLOOKUP(C$20,TrainerPurchases!$R$12:$V$12,3,False),0))</f>
        <v>0</v>
      </c>
      <c r="D24" s="291">
        <f>SUM(IFERROR(VLOOKUP(D$20,TrainerPurchases!$R$4:$V$4,3,False),0),IFERROR(VLOOKUP(D$20,TrainerPurchases!$R$5:$V$5,3,False),0),IFERROR(VLOOKUP(D$20,TrainerPurchases!$R$6:$V$6,3,False),0),IFERROR(VLOOKUP(D$20,TrainerPurchases!$R$7:$V$7,3,False),0),IFERROR(VLOOKUP(D$20,TrainerPurchases!$R$8:$V$8,3,False),0),IFERROR(VLOOKUP(D$20,TrainerPurchases!$R$9:$V$9,3,False),0),IFERROR(VLOOKUP(D$20,TrainerPurchases!$R$10:$V$10,3,False),0),IFERROR(VLOOKUP(D$20,TrainerPurchases!$R$11:$V$11,3,False),0),IFERROR(VLOOKUP(D$20,TrainerPurchases!$R$12:$V$12,3,False),0))</f>
        <v>2</v>
      </c>
      <c r="E24" s="291">
        <f>SUM(IFERROR(VLOOKUP(E$20,TrainerPurchases!$R$4:$V$4,3,False),0),IFERROR(VLOOKUP(E$20,TrainerPurchases!$R$5:$V$5,3,False),0),IFERROR(VLOOKUP(E$20,TrainerPurchases!$R$6:$V$6,3,False),0),IFERROR(VLOOKUP(E$20,TrainerPurchases!$R$7:$V$7,3,False),0),IFERROR(VLOOKUP(E$20,TrainerPurchases!$R$8:$V$8,3,False),0),IFERROR(VLOOKUP(E$20,TrainerPurchases!$R$9:$V$9,3,False),0),IFERROR(VLOOKUP(E$20,TrainerPurchases!$R$10:$V$10,3,False),0),IFERROR(VLOOKUP(E$20,TrainerPurchases!$R$11:$V$11,3,False),0),IFERROR(VLOOKUP(E$20,TrainerPurchases!$R$12:$V$12,3,False),0))</f>
        <v>12</v>
      </c>
      <c r="F24" s="291">
        <f>SUM(IFERROR(VLOOKUP(F$20,TrainerPurchases!$R$4:$V$4,3,False),0),IFERROR(VLOOKUP(F$20,TrainerPurchases!$R$5:$V$5,3,False),0),IFERROR(VLOOKUP(F$20,TrainerPurchases!$R$6:$V$6,3,False),0),IFERROR(VLOOKUP(F$20,TrainerPurchases!$R$7:$V$7,3,False),0),IFERROR(VLOOKUP(F$20,TrainerPurchases!$R$8:$V$8,3,False),0),IFERROR(VLOOKUP(F$20,TrainerPurchases!$R$9:$V$9,3,False),0),IFERROR(VLOOKUP(F$20,TrainerPurchases!$R$10:$V$10,3,False),0),IFERROR(VLOOKUP(F$20,TrainerPurchases!$R$11:$V$11,3,False),0),IFERROR(VLOOKUP(F$20,TrainerPurchases!$R$12:$V$12,3,False),0))</f>
        <v>0</v>
      </c>
      <c r="G24" s="291">
        <f>SUM(IFERROR(VLOOKUP(G$20,TrainerPurchases!$R$4:$V$4,3,False),0),IFERROR(VLOOKUP(G$20,TrainerPurchases!$R$5:$V$5,3,False),0),IFERROR(VLOOKUP(G$20,TrainerPurchases!$R$6:$V$6,3,False),0),IFERROR(VLOOKUP(G$20,TrainerPurchases!$R$7:$V$7,3,False),0),IFERROR(VLOOKUP(G$20,TrainerPurchases!$R$8:$V$8,3,False),0),IFERROR(VLOOKUP(G$20,TrainerPurchases!$R$9:$V$9,3,False),0),IFERROR(VLOOKUP(G$20,TrainerPurchases!$R$10:$V$10,3,False),0),IFERROR(VLOOKUP(G$20,TrainerPurchases!$R$11:$V$11,3,False),0),IFERROR(VLOOKUP(G$20,TrainerPurchases!$R$12:$V$12,3,False),0))</f>
        <v>0</v>
      </c>
      <c r="H24" s="291">
        <f>SUM(IFERROR(VLOOKUP(H$20,TrainerPurchases!$R$4:$V$4,3,False),0),IFERROR(VLOOKUP(H$20,TrainerPurchases!$R$5:$V$5,3,False),0),IFERROR(VLOOKUP(H$20,TrainerPurchases!$R$6:$V$6,3,False),0),IFERROR(VLOOKUP(H$20,TrainerPurchases!$R$7:$V$7,3,False),0),IFERROR(VLOOKUP(H$20,TrainerPurchases!$R$8:$V$8,3,False),0),IFERROR(VLOOKUP(H$20,TrainerPurchases!$R$9:$V$9,3,False),0),IFERROR(VLOOKUP(H$20,TrainerPurchases!$R$10:$V$10,3,False),0),IFERROR(VLOOKUP(H$20,TrainerPurchases!$R$11:$V$11,3,False),0),IFERROR(VLOOKUP(H$20,TrainerPurchases!$R$12:$V$12,3,False),0))</f>
        <v>0</v>
      </c>
      <c r="I24" s="291">
        <f>SUM(IFERROR(VLOOKUP(I$20,TrainerPurchases!$R$4:$V$4,3,False),0),IFERROR(VLOOKUP(I$20,TrainerPurchases!$R$5:$V$5,3,False),0),IFERROR(VLOOKUP(I$20,TrainerPurchases!$R$6:$V$6,3,False),0),IFERROR(VLOOKUP(I$20,TrainerPurchases!$R$7:$V$7,3,False),0),IFERROR(VLOOKUP(I$20,TrainerPurchases!$R$8:$V$8,3,False),0),IFERROR(VLOOKUP(I$20,TrainerPurchases!$R$9:$V$9,3,False),0),IFERROR(VLOOKUP(I$20,TrainerPurchases!$R$10:$V$10,3,False),0),IFERROR(VLOOKUP(I$20,TrainerPurchases!$R$11:$V$11,3,False),0),IFERROR(VLOOKUP(I$20,TrainerPurchases!$R$12:$V$12,3,False),0))</f>
        <v>0</v>
      </c>
      <c r="J24" s="291">
        <f>SUM(IFERROR(VLOOKUP(J$20,TrainerPurchases!$R$4:$V$4,3,False),0),IFERROR(VLOOKUP(J$20,TrainerPurchases!$R$5:$V$5,3,False),0),IFERROR(VLOOKUP(J$20,TrainerPurchases!$R$6:$V$6,3,False),0),IFERROR(VLOOKUP(J$20,TrainerPurchases!$R$7:$V$7,3,False),0),IFERROR(VLOOKUP(J$20,TrainerPurchases!$R$8:$V$8,3,False),0),IFERROR(VLOOKUP(J$20,TrainerPurchases!$R$9:$V$9,3,False),0),IFERROR(VLOOKUP(J$20,TrainerPurchases!$R$10:$V$10,3,False),0),IFERROR(VLOOKUP(J$20,TrainerPurchases!$R$11:$V$11,3,False),0),IFERROR(VLOOKUP(J$20,TrainerPurchases!$R$12:$V$12,3,False),0))</f>
        <v>2</v>
      </c>
      <c r="K24" s="291">
        <f>SUM(IFERROR(VLOOKUP(K$20,TrainerPurchases!$R$4:$V$4,3,False),0),IFERROR(VLOOKUP(K$20,TrainerPurchases!$R$5:$V$5,3,False),0),IFERROR(VLOOKUP(K$20,TrainerPurchases!$R$6:$V$6,3,False),0),IFERROR(VLOOKUP(K$20,TrainerPurchases!$R$7:$V$7,3,False),0),IFERROR(VLOOKUP(K$20,TrainerPurchases!$R$8:$V$8,3,False),0),IFERROR(VLOOKUP(K$20,TrainerPurchases!$R$9:$V$9,3,False),0),IFERROR(VLOOKUP(K$20,TrainerPurchases!$R$10:$V$10,3,False),0),IFERROR(VLOOKUP(K$20,TrainerPurchases!$R$11:$V$11,3,False),0),IFERROR(VLOOKUP(K$20,TrainerPurchases!$R$12:$V$12,3,False),0))</f>
        <v>0</v>
      </c>
      <c r="L24" s="291">
        <f>SUM(IFERROR(VLOOKUP(L$20,TrainerPurchases!$R$4:$V$4,3,False),0),IFERROR(VLOOKUP(L$20,TrainerPurchases!$R$5:$V$5,3,False),0),IFERROR(VLOOKUP(L$20,TrainerPurchases!$R$6:$V$6,3,False),0),IFERROR(VLOOKUP(L$20,TrainerPurchases!$R$7:$V$7,3,False),0),IFERROR(VLOOKUP(L$20,TrainerPurchases!$R$8:$V$8,3,False),0),IFERROR(VLOOKUP(L$20,TrainerPurchases!$R$9:$V$9,3,False),0),IFERROR(VLOOKUP(L$20,TrainerPurchases!$R$10:$V$10,3,False),0),IFERROR(VLOOKUP(L$20,TrainerPurchases!$R$11:$V$11,3,False),0),IFERROR(VLOOKUP(L$20,TrainerPurchases!$R$12:$V$12,3,False),0))</f>
        <v>0</v>
      </c>
      <c r="M24" s="291">
        <f>SUM(IFERROR(VLOOKUP(M$20,TrainerPurchases!$R$4:$V$4,3,False),0),IFERROR(VLOOKUP(M$20,TrainerPurchases!$R$5:$V$5,3,False),0),IFERROR(VLOOKUP(M$20,TrainerPurchases!$R$6:$V$6,3,False),0),IFERROR(VLOOKUP(M$20,TrainerPurchases!$R$7:$V$7,3,False),0),IFERROR(VLOOKUP(M$20,TrainerPurchases!$R$8:$V$8,3,False),0),IFERROR(VLOOKUP(M$20,TrainerPurchases!$R$9:$V$9,3,False),0),IFERROR(VLOOKUP(M$20,TrainerPurchases!$R$10:$V$10,3,False),0),IFERROR(VLOOKUP(M$20,TrainerPurchases!$R$11:$V$11,3,False),0),IFERROR(VLOOKUP(M$20,TrainerPurchases!$R$12:$V$12,3,False),0))</f>
        <v>0</v>
      </c>
      <c r="N24" s="291">
        <f>SUM(IFERROR(VLOOKUP(N$20,TrainerPurchases!$R$4:$V$4,3,False),0),IFERROR(VLOOKUP(N$20,TrainerPurchases!$R$5:$V$5,3,False),0),IFERROR(VLOOKUP(N$20,TrainerPurchases!$R$6:$V$6,3,False),0),IFERROR(VLOOKUP(N$20,TrainerPurchases!$R$7:$V$7,3,False),0),IFERROR(VLOOKUP(N$20,TrainerPurchases!$R$8:$V$8,3,False),0),IFERROR(VLOOKUP(N$20,TrainerPurchases!$R$9:$V$9,3,False),0),IFERROR(VLOOKUP(N$20,TrainerPurchases!$R$10:$V$10,3,False),0),IFERROR(VLOOKUP(N$20,TrainerPurchases!$R$11:$V$11,3,False),0),IFERROR(VLOOKUP(N$20,TrainerPurchases!$R$12:$V$12,3,False),0))</f>
        <v>0</v>
      </c>
      <c r="O24" s="291">
        <f>SUM(IFERROR(VLOOKUP(O$20,TrainerPurchases!$R$4:$V$4,3,False),0),IFERROR(VLOOKUP(O$20,TrainerPurchases!$R$5:$V$5,3,False),0),IFERROR(VLOOKUP(O$20,TrainerPurchases!$R$6:$V$6,3,False),0),IFERROR(VLOOKUP(O$20,TrainerPurchases!$R$7:$V$7,3,False),0),IFERROR(VLOOKUP(O$20,TrainerPurchases!$R$8:$V$8,3,False),0),IFERROR(VLOOKUP(O$20,TrainerPurchases!$R$9:$V$9,3,False),0),IFERROR(VLOOKUP(O$20,TrainerPurchases!$R$10:$V$10,3,False),0),IFERROR(VLOOKUP(O$20,TrainerPurchases!$R$11:$V$11,3,False),0),IFERROR(VLOOKUP(O$20,TrainerPurchases!$R$12:$V$12,3,False),0))</f>
        <v>3</v>
      </c>
      <c r="P24" s="291">
        <f>SUM(IFERROR(VLOOKUP(P$20,TrainerPurchases!$R$4:$V$4,3,False),0),IFERROR(VLOOKUP(P$20,TrainerPurchases!$R$5:$V$5,3,False),0),IFERROR(VLOOKUP(P$20,TrainerPurchases!$R$6:$V$6,3,False),0),IFERROR(VLOOKUP(P$20,TrainerPurchases!$R$7:$V$7,3,False),0),IFERROR(VLOOKUP(P$20,TrainerPurchases!$R$8:$V$8,3,False),0),IFERROR(VLOOKUP(P$20,TrainerPurchases!$R$9:$V$9,3,False),0),IFERROR(VLOOKUP(P$20,TrainerPurchases!$R$10:$V$10,3,False),0),IFERROR(VLOOKUP(P$20,TrainerPurchases!$R$11:$V$11,3,False),0),IFERROR(VLOOKUP(P$20,TrainerPurchases!$R$12:$V$12,3,False),0))</f>
        <v>4</v>
      </c>
      <c r="Q24" s="291">
        <f>SUM(IFERROR(VLOOKUP(Q$20,TrainerPurchases!$R$4:$V$4,3,False),0),IFERROR(VLOOKUP(Q$20,TrainerPurchases!$R$5:$V$5,3,False),0),IFERROR(VLOOKUP(Q$20,TrainerPurchases!$R$6:$V$6,3,False),0),IFERROR(VLOOKUP(Q$20,TrainerPurchases!$R$7:$V$7,3,False),0),IFERROR(VLOOKUP(Q$20,TrainerPurchases!$R$8:$V$8,3,False),0),IFERROR(VLOOKUP(Q$20,TrainerPurchases!$R$9:$V$9,3,False),0),IFERROR(VLOOKUP(Q$20,TrainerPurchases!$R$10:$V$10,3,False),0),IFERROR(VLOOKUP(Q$20,TrainerPurchases!$R$11:$V$11,3,False),0),IFERROR(VLOOKUP(Q$20,TrainerPurchases!$R$12:$V$12,3,False),0))</f>
        <v>2</v>
      </c>
      <c r="R24" s="291">
        <f>SUM(IFERROR(VLOOKUP(R$20,TrainerPurchases!$R$4:$V$4,3,False),0),IFERROR(VLOOKUP(R$20,TrainerPurchases!$R$5:$V$5,3,False),0),IFERROR(VLOOKUP(R$20,TrainerPurchases!$R$6:$V$6,3,False),0),IFERROR(VLOOKUP(R$20,TrainerPurchases!$R$7:$V$7,3,False),0),IFERROR(VLOOKUP(R$20,TrainerPurchases!$R$8:$V$8,3,False),0),IFERROR(VLOOKUP(R$20,TrainerPurchases!$R$9:$V$9,3,False),0),IFERROR(VLOOKUP(R$20,TrainerPurchases!$R$10:$V$10,3,False),0),IFERROR(VLOOKUP(R$20,TrainerPurchases!$R$11:$V$11,3,False),0),IFERROR(VLOOKUP(R$20,TrainerPurchases!$R$12:$V$12,3,False),0))</f>
        <v>0</v>
      </c>
      <c r="S24" s="291">
        <f>SUM(IFERROR(VLOOKUP(S$20,TrainerPurchases!$R$4:$V$4,3,False),0),IFERROR(VLOOKUP(S$20,TrainerPurchases!$R$5:$V$5,3,False),0),IFERROR(VLOOKUP(S$20,TrainerPurchases!$R$6:$V$6,3,False),0),IFERROR(VLOOKUP(S$20,TrainerPurchases!$R$7:$V$7,3,False),0),IFERROR(VLOOKUP(S$20,TrainerPurchases!$R$8:$V$8,3,False),0),IFERROR(VLOOKUP(S$20,TrainerPurchases!$R$9:$V$9,3,False),0),IFERROR(VLOOKUP(S$20,TrainerPurchases!$R$10:$V$10,3,False),0),IFERROR(VLOOKUP(S$20,TrainerPurchases!$R$11:$V$11,3,False),0),IFERROR(VLOOKUP(S$20,TrainerPurchases!$R$12:$V$12,3,False),0))</f>
        <v>0</v>
      </c>
      <c r="T24" s="291">
        <f>SUM(IFERROR(VLOOKUP(T$20,TrainerPurchases!$R$4:$V$4,3,False),0),IFERROR(VLOOKUP(T$20,TrainerPurchases!$R$5:$V$5,3,False),0),IFERROR(VLOOKUP(T$20,TrainerPurchases!$R$6:$V$6,3,False),0),IFERROR(VLOOKUP(T$20,TrainerPurchases!$R$7:$V$7,3,False),0),IFERROR(VLOOKUP(T$20,TrainerPurchases!$R$8:$V$8,3,False),0),IFERROR(VLOOKUP(T$20,TrainerPurchases!$R$9:$V$9,3,False),0),IFERROR(VLOOKUP(T$20,TrainerPurchases!$R$10:$V$10,3,False),0),IFERROR(VLOOKUP(T$20,TrainerPurchases!$R$11:$V$11,3,False),0),IFERROR(VLOOKUP(T$20,TrainerPurchases!$R$12:$V$12,3,False),0))</f>
        <v>4</v>
      </c>
      <c r="U24" s="254"/>
      <c r="V24" s="254"/>
      <c r="W24" s="254"/>
      <c r="X24" s="254"/>
    </row>
    <row r="25">
      <c r="A25" s="274" t="s">
        <v>59</v>
      </c>
      <c r="B25" s="291">
        <f>SUM(IFERROR(VLOOKUP(B$20,TrainerPurchases!$W$4:$AA$4,3,False),0),IFERROR(VLOOKUP(B$20,TrainerPurchases!$W$5:$AA$5,3,False),0),IFERROR(VLOOKUP(B$20,TrainerPurchases!$W$6:$AA$6,3,False),0),IFERROR(VLOOKUP(B$20,TrainerPurchases!$W$7:$AA$7,3,False),0),IFERROR(VLOOKUP(B$20,TrainerPurchases!$W$8:$AA$8,3,False),0),IFERROR(VLOOKUP(B$20,TrainerPurchases!$W$9:$AA$9,3,False),0),IFERROR(VLOOKUP(B$20,TrainerPurchases!$W$10:$AA$10,3,False),0),IFERROR(VLOOKUP(B$20,TrainerPurchases!$W$11:$AA$11,3,False),0),IFERROR(VLOOKUP(B$20,TrainerPurchases!$W$12:$AA$12,3,False),0))</f>
        <v>0</v>
      </c>
      <c r="C25" s="291">
        <f>SUM(IFERROR(VLOOKUP(C$20,TrainerPurchases!$W$4:$AA$4,3,False),0),IFERROR(VLOOKUP(C$20,TrainerPurchases!$W$5:$AA$5,3,False),0),IFERROR(VLOOKUP(C$20,TrainerPurchases!$W$6:$AA$6,3,False),0),IFERROR(VLOOKUP(C$20,TrainerPurchases!$W$7:$AA$7,3,False),0),IFERROR(VLOOKUP(C$20,TrainerPurchases!$W$8:$AA$8,3,False),0),IFERROR(VLOOKUP(C$20,TrainerPurchases!$W$9:$AA$9,3,False),0),IFERROR(VLOOKUP(C$20,TrainerPurchases!$W$10:$AA$10,3,False),0),IFERROR(VLOOKUP(C$20,TrainerPurchases!$W$11:$AA$11,3,False),0),IFERROR(VLOOKUP(C$20,TrainerPurchases!$W$12:$AA$12,3,False),0))</f>
        <v>5</v>
      </c>
      <c r="D25" s="291">
        <f>SUM(IFERROR(VLOOKUP(D$20,TrainerPurchases!$W$4:$AA$4,3,False),0),IFERROR(VLOOKUP(D$20,TrainerPurchases!$W$5:$AA$5,3,False),0),IFERROR(VLOOKUP(D$20,TrainerPurchases!$W$6:$AA$6,3,False),0),IFERROR(VLOOKUP(D$20,TrainerPurchases!$W$7:$AA$7,3,False),0),IFERROR(VLOOKUP(D$20,TrainerPurchases!$W$8:$AA$8,3,False),0),IFERROR(VLOOKUP(D$20,TrainerPurchases!$W$9:$AA$9,3,False),0),IFERROR(VLOOKUP(D$20,TrainerPurchases!$W$10:$AA$10,3,False),0),IFERROR(VLOOKUP(D$20,TrainerPurchases!$W$11:$AA$11,3,False),0),IFERROR(VLOOKUP(D$20,TrainerPurchases!$W$12:$AA$12,3,False),0))</f>
        <v>0</v>
      </c>
      <c r="E25" s="291">
        <f>SUM(IFERROR(VLOOKUP(E$20,TrainerPurchases!$W$4:$AA$4,3,False),0),IFERROR(VLOOKUP(E$20,TrainerPurchases!$W$5:$AA$5,3,False),0),IFERROR(VLOOKUP(E$20,TrainerPurchases!$W$6:$AA$6,3,False),0),IFERROR(VLOOKUP(E$20,TrainerPurchases!$W$7:$AA$7,3,False),0),IFERROR(VLOOKUP(E$20,TrainerPurchases!$W$8:$AA$8,3,False),0),IFERROR(VLOOKUP(E$20,TrainerPurchases!$W$9:$AA$9,3,False),0),IFERROR(VLOOKUP(E$20,TrainerPurchases!$W$10:$AA$10,3,False),0),IFERROR(VLOOKUP(E$20,TrainerPurchases!$W$11:$AA$11,3,False),0),IFERROR(VLOOKUP(E$20,TrainerPurchases!$W$12:$AA$12,3,False),0))</f>
        <v>0</v>
      </c>
      <c r="F25" s="291">
        <f>SUM(IFERROR(VLOOKUP(F$20,TrainerPurchases!$W$4:$AA$4,3,False),0),IFERROR(VLOOKUP(F$20,TrainerPurchases!$W$5:$AA$5,3,False),0),IFERROR(VLOOKUP(F$20,TrainerPurchases!$W$6:$AA$6,3,False),0),IFERROR(VLOOKUP(F$20,TrainerPurchases!$W$7:$AA$7,3,False),0),IFERROR(VLOOKUP(F$20,TrainerPurchases!$W$8:$AA$8,3,False),0),IFERROR(VLOOKUP(F$20,TrainerPurchases!$W$9:$AA$9,3,False),0),IFERROR(VLOOKUP(F$20,TrainerPurchases!$W$10:$AA$10,3,False),0),IFERROR(VLOOKUP(F$20,TrainerPurchases!$W$11:$AA$11,3,False),0),IFERROR(VLOOKUP(F$20,TrainerPurchases!$W$12:$AA$12,3,False),0))</f>
        <v>0</v>
      </c>
      <c r="G25" s="291">
        <f>SUM(IFERROR(VLOOKUP(G$20,TrainerPurchases!$W$4:$AA$4,3,False),0),IFERROR(VLOOKUP(G$20,TrainerPurchases!$W$5:$AA$5,3,False),0),IFERROR(VLOOKUP(G$20,TrainerPurchases!$W$6:$AA$6,3,False),0),IFERROR(VLOOKUP(G$20,TrainerPurchases!$W$7:$AA$7,3,False),0),IFERROR(VLOOKUP(G$20,TrainerPurchases!$W$8:$AA$8,3,False),0),IFERROR(VLOOKUP(G$20,TrainerPurchases!$W$9:$AA$9,3,False),0),IFERROR(VLOOKUP(G$20,TrainerPurchases!$W$10:$AA$10,3,False),0),IFERROR(VLOOKUP(G$20,TrainerPurchases!$W$11:$AA$11,3,False),0),IFERROR(VLOOKUP(G$20,TrainerPurchases!$W$12:$AA$12,3,False),0))</f>
        <v>0</v>
      </c>
      <c r="H25" s="291">
        <f>SUM(IFERROR(VLOOKUP(H$20,TrainerPurchases!$W$4:$AA$4,3,False),0),IFERROR(VLOOKUP(H$20,TrainerPurchases!$W$5:$AA$5,3,False),0),IFERROR(VLOOKUP(H$20,TrainerPurchases!$W$6:$AA$6,3,False),0),IFERROR(VLOOKUP(H$20,TrainerPurchases!$W$7:$AA$7,3,False),0),IFERROR(VLOOKUP(H$20,TrainerPurchases!$W$8:$AA$8,3,False),0),IFERROR(VLOOKUP(H$20,TrainerPurchases!$W$9:$AA$9,3,False),0),IFERROR(VLOOKUP(H$20,TrainerPurchases!$W$10:$AA$10,3,False),0),IFERROR(VLOOKUP(H$20,TrainerPurchases!$W$11:$AA$11,3,False),0),IFERROR(VLOOKUP(H$20,TrainerPurchases!$W$12:$AA$12,3,False),0))</f>
        <v>2</v>
      </c>
      <c r="I25" s="291">
        <f>SUM(IFERROR(VLOOKUP(I$20,TrainerPurchases!$W$4:$AA$4,3,False),0),IFERROR(VLOOKUP(I$20,TrainerPurchases!$W$5:$AA$5,3,False),0),IFERROR(VLOOKUP(I$20,TrainerPurchases!$W$6:$AA$6,3,False),0),IFERROR(VLOOKUP(I$20,TrainerPurchases!$W$7:$AA$7,3,False),0),IFERROR(VLOOKUP(I$20,TrainerPurchases!$W$8:$AA$8,3,False),0),IFERROR(VLOOKUP(I$20,TrainerPurchases!$W$9:$AA$9,3,False),0),IFERROR(VLOOKUP(I$20,TrainerPurchases!$W$10:$AA$10,3,False),0),IFERROR(VLOOKUP(I$20,TrainerPurchases!$W$11:$AA$11,3,False),0),IFERROR(VLOOKUP(I$20,TrainerPurchases!$W$12:$AA$12,3,False),0))</f>
        <v>0</v>
      </c>
      <c r="J25" s="291">
        <f>SUM(IFERROR(VLOOKUP(J$20,TrainerPurchases!$W$4:$AA$4,3,False),0),IFERROR(VLOOKUP(J$20,TrainerPurchases!$W$5:$AA$5,3,False),0),IFERROR(VLOOKUP(J$20,TrainerPurchases!$W$6:$AA$6,3,False),0),IFERROR(VLOOKUP(J$20,TrainerPurchases!$W$7:$AA$7,3,False),0),IFERROR(VLOOKUP(J$20,TrainerPurchases!$W$8:$AA$8,3,False),0),IFERROR(VLOOKUP(J$20,TrainerPurchases!$W$9:$AA$9,3,False),0),IFERROR(VLOOKUP(J$20,TrainerPurchases!$W$10:$AA$10,3,False),0),IFERROR(VLOOKUP(J$20,TrainerPurchases!$W$11:$AA$11,3,False),0),IFERROR(VLOOKUP(J$20,TrainerPurchases!$W$12:$AA$12,3,False),0))</f>
        <v>1</v>
      </c>
      <c r="K25" s="291">
        <f>SUM(IFERROR(VLOOKUP(K$20,TrainerPurchases!$W$4:$AA$4,3,False),0),IFERROR(VLOOKUP(K$20,TrainerPurchases!$W$5:$AA$5,3,False),0),IFERROR(VLOOKUP(K$20,TrainerPurchases!$W$6:$AA$6,3,False),0),IFERROR(VLOOKUP(K$20,TrainerPurchases!$W$7:$AA$7,3,False),0),IFERROR(VLOOKUP(K$20,TrainerPurchases!$W$8:$AA$8,3,False),0),IFERROR(VLOOKUP(K$20,TrainerPurchases!$W$9:$AA$9,3,False),0),IFERROR(VLOOKUP(K$20,TrainerPurchases!$W$10:$AA$10,3,False),0),IFERROR(VLOOKUP(K$20,TrainerPurchases!$W$11:$AA$11,3,False),0),IFERROR(VLOOKUP(K$20,TrainerPurchases!$W$12:$AA$12,3,False),0))</f>
        <v>5</v>
      </c>
      <c r="L25" s="291">
        <f>SUM(IFERROR(VLOOKUP(L$20,TrainerPurchases!$W$4:$AA$4,3,False),0),IFERROR(VLOOKUP(L$20,TrainerPurchases!$W$5:$AA$5,3,False),0),IFERROR(VLOOKUP(L$20,TrainerPurchases!$W$6:$AA$6,3,False),0),IFERROR(VLOOKUP(L$20,TrainerPurchases!$W$7:$AA$7,3,False),0),IFERROR(VLOOKUP(L$20,TrainerPurchases!$W$8:$AA$8,3,False),0),IFERROR(VLOOKUP(L$20,TrainerPurchases!$W$9:$AA$9,3,False),0),IFERROR(VLOOKUP(L$20,TrainerPurchases!$W$10:$AA$10,3,False),0),IFERROR(VLOOKUP(L$20,TrainerPurchases!$W$11:$AA$11,3,False),0),IFERROR(VLOOKUP(L$20,TrainerPurchases!$W$12:$AA$12,3,False),0))</f>
        <v>0</v>
      </c>
      <c r="M25" s="291">
        <f>SUM(IFERROR(VLOOKUP(M$20,TrainerPurchases!$W$4:$AA$4,3,False),0),IFERROR(VLOOKUP(M$20,TrainerPurchases!$W$5:$AA$5,3,False),0),IFERROR(VLOOKUP(M$20,TrainerPurchases!$W$6:$AA$6,3,False),0),IFERROR(VLOOKUP(M$20,TrainerPurchases!$W$7:$AA$7,3,False),0),IFERROR(VLOOKUP(M$20,TrainerPurchases!$W$8:$AA$8,3,False),0),IFERROR(VLOOKUP(M$20,TrainerPurchases!$W$9:$AA$9,3,False),0),IFERROR(VLOOKUP(M$20,TrainerPurchases!$W$10:$AA$10,3,False),0),IFERROR(VLOOKUP(M$20,TrainerPurchases!$W$11:$AA$11,3,False),0),IFERROR(VLOOKUP(M$20,TrainerPurchases!$W$12:$AA$12,3,False),0))</f>
        <v>4</v>
      </c>
      <c r="N25" s="291">
        <f>SUM(IFERROR(VLOOKUP(N$20,TrainerPurchases!$W$4:$AA$4,3,False),0),IFERROR(VLOOKUP(N$20,TrainerPurchases!$W$5:$AA$5,3,False),0),IFERROR(VLOOKUP(N$20,TrainerPurchases!$W$6:$AA$6,3,False),0),IFERROR(VLOOKUP(N$20,TrainerPurchases!$W$7:$AA$7,3,False),0),IFERROR(VLOOKUP(N$20,TrainerPurchases!$W$8:$AA$8,3,False),0),IFERROR(VLOOKUP(N$20,TrainerPurchases!$W$9:$AA$9,3,False),0),IFERROR(VLOOKUP(N$20,TrainerPurchases!$W$10:$AA$10,3,False),0),IFERROR(VLOOKUP(N$20,TrainerPurchases!$W$11:$AA$11,3,False),0),IFERROR(VLOOKUP(N$20,TrainerPurchases!$W$12:$AA$12,3,False),0))</f>
        <v>0</v>
      </c>
      <c r="O25" s="291">
        <f>SUM(IFERROR(VLOOKUP(O$20,TrainerPurchases!$W$4:$AA$4,3,False),0),IFERROR(VLOOKUP(O$20,TrainerPurchases!$W$5:$AA$5,3,False),0),IFERROR(VLOOKUP(O$20,TrainerPurchases!$W$6:$AA$6,3,False),0),IFERROR(VLOOKUP(O$20,TrainerPurchases!$W$7:$AA$7,3,False),0),IFERROR(VLOOKUP(O$20,TrainerPurchases!$W$8:$AA$8,3,False),0),IFERROR(VLOOKUP(O$20,TrainerPurchases!$W$9:$AA$9,3,False),0),IFERROR(VLOOKUP(O$20,TrainerPurchases!$W$10:$AA$10,3,False),0),IFERROR(VLOOKUP(O$20,TrainerPurchases!$W$11:$AA$11,3,False),0),IFERROR(VLOOKUP(O$20,TrainerPurchases!$W$12:$AA$12,3,False),0))</f>
        <v>0</v>
      </c>
      <c r="P25" s="291">
        <f>SUM(IFERROR(VLOOKUP(P$20,TrainerPurchases!$W$4:$AA$4,3,False),0),IFERROR(VLOOKUP(P$20,TrainerPurchases!$W$5:$AA$5,3,False),0),IFERROR(VLOOKUP(P$20,TrainerPurchases!$W$6:$AA$6,3,False),0),IFERROR(VLOOKUP(P$20,TrainerPurchases!$W$7:$AA$7,3,False),0),IFERROR(VLOOKUP(P$20,TrainerPurchases!$W$8:$AA$8,3,False),0),IFERROR(VLOOKUP(P$20,TrainerPurchases!$W$9:$AA$9,3,False),0),IFERROR(VLOOKUP(P$20,TrainerPurchases!$W$10:$AA$10,3,False),0),IFERROR(VLOOKUP(P$20,TrainerPurchases!$W$11:$AA$11,3,False),0),IFERROR(VLOOKUP(P$20,TrainerPurchases!$W$12:$AA$12,3,False),0))</f>
        <v>3</v>
      </c>
      <c r="Q25" s="291">
        <f>SUM(IFERROR(VLOOKUP(Q$20,TrainerPurchases!$W$4:$AA$4,3,False),0),IFERROR(VLOOKUP(Q$20,TrainerPurchases!$W$5:$AA$5,3,False),0),IFERROR(VLOOKUP(Q$20,TrainerPurchases!$W$6:$AA$6,3,False),0),IFERROR(VLOOKUP(Q$20,TrainerPurchases!$W$7:$AA$7,3,False),0),IFERROR(VLOOKUP(Q$20,TrainerPurchases!$W$8:$AA$8,3,False),0),IFERROR(VLOOKUP(Q$20,TrainerPurchases!$W$9:$AA$9,3,False),0),IFERROR(VLOOKUP(Q$20,TrainerPurchases!$W$10:$AA$10,3,False),0),IFERROR(VLOOKUP(Q$20,TrainerPurchases!$W$11:$AA$11,3,False),0),IFERROR(VLOOKUP(Q$20,TrainerPurchases!$W$12:$AA$12,3,False),0))</f>
        <v>2</v>
      </c>
      <c r="R25" s="291">
        <f>SUM(IFERROR(VLOOKUP(R$20,TrainerPurchases!$W$4:$AA$4,3,False),0),IFERROR(VLOOKUP(R$20,TrainerPurchases!$W$5:$AA$5,3,False),0),IFERROR(VLOOKUP(R$20,TrainerPurchases!$W$6:$AA$6,3,False),0),IFERROR(VLOOKUP(R$20,TrainerPurchases!$W$7:$AA$7,3,False),0),IFERROR(VLOOKUP(R$20,TrainerPurchases!$W$8:$AA$8,3,False),0),IFERROR(VLOOKUP(R$20,TrainerPurchases!$W$9:$AA$9,3,False),0),IFERROR(VLOOKUP(R$20,TrainerPurchases!$W$10:$AA$10,3,False),0),IFERROR(VLOOKUP(R$20,TrainerPurchases!$W$11:$AA$11,3,False),0),IFERROR(VLOOKUP(R$20,TrainerPurchases!$W$12:$AA$12,3,False),0))</f>
        <v>3</v>
      </c>
      <c r="S25" s="291">
        <f>SUM(IFERROR(VLOOKUP(S$20,TrainerPurchases!$W$4:$AA$4,3,False),0),IFERROR(VLOOKUP(S$20,TrainerPurchases!$W$5:$AA$5,3,False),0),IFERROR(VLOOKUP(S$20,TrainerPurchases!$W$6:$AA$6,3,False),0),IFERROR(VLOOKUP(S$20,TrainerPurchases!$W$7:$AA$7,3,False),0),IFERROR(VLOOKUP(S$20,TrainerPurchases!$W$8:$AA$8,3,False),0),IFERROR(VLOOKUP(S$20,TrainerPurchases!$W$9:$AA$9,3,False),0),IFERROR(VLOOKUP(S$20,TrainerPurchases!$W$10:$AA$10,3,False),0),IFERROR(VLOOKUP(S$20,TrainerPurchases!$W$11:$AA$11,3,False),0),IFERROR(VLOOKUP(S$20,TrainerPurchases!$W$12:$AA$12,3,False),0))</f>
        <v>0</v>
      </c>
      <c r="T25" s="291">
        <f>SUM(IFERROR(VLOOKUP(T$20,TrainerPurchases!$W$4:$AA$4,3,False),0),IFERROR(VLOOKUP(T$20,TrainerPurchases!$W$5:$AA$5,3,False),0),IFERROR(VLOOKUP(T$20,TrainerPurchases!$W$6:$AA$6,3,False),0),IFERROR(VLOOKUP(T$20,TrainerPurchases!$W$7:$AA$7,3,False),0),IFERROR(VLOOKUP(T$20,TrainerPurchases!$W$8:$AA$8,3,False),0),IFERROR(VLOOKUP(T$20,TrainerPurchases!$W$9:$AA$9,3,False),0),IFERROR(VLOOKUP(T$20,TrainerPurchases!$W$10:$AA$10,3,False),0),IFERROR(VLOOKUP(T$20,TrainerPurchases!$W$11:$AA$11,3,False),0),IFERROR(VLOOKUP(T$20,TrainerPurchases!$W$12:$AA$12,3,False),0))</f>
        <v>0</v>
      </c>
      <c r="U25" s="254"/>
      <c r="V25" s="254"/>
      <c r="W25" s="254"/>
      <c r="X25" s="254"/>
    </row>
    <row r="26">
      <c r="A26" s="292" t="s">
        <v>60</v>
      </c>
      <c r="B26" s="293">
        <f>SUM(IFERROR(VLOOKUP(B$20,TrainerPurchases!$AB$4:$AF$4,3,False),0),IFERROR(VLOOKUP(B$20,TrainerPurchases!$AB$5:$AF$5,3,False),0),IFERROR(VLOOKUP(B$20,TrainerPurchases!$AB$6:$AF$6,3,False),0),IFERROR(VLOOKUP(B$20,TrainerPurchases!$AB$7:$AF$7,3,False),0),IFERROR(VLOOKUP(B$20,TrainerPurchases!$AB$8:$AF$8,3,False),0),IFERROR(VLOOKUP(B$20,TrainerPurchases!$AB$9:$AF$9,3,False),0),IFERROR(VLOOKUP(B$20,TrainerPurchases!$AB$10:$AF$10,3,False),0),IFERROR(VLOOKUP(B$20,TrainerPurchases!$AB$11:$AF$11,3,False),0),IFERROR(VLOOKUP(B$20,TrainerPurchases!$AB$12:$AF$12,3,False),0))</f>
        <v>0</v>
      </c>
      <c r="C26" s="293">
        <f>SUM(IFERROR(VLOOKUP(C$20,TrainerPurchases!$AB$4:$AF$4,3,False),0),IFERROR(VLOOKUP(C$20,TrainerPurchases!$AB$5:$AF$5,3,False),0),IFERROR(VLOOKUP(C$20,TrainerPurchases!$AB$6:$AF$6,3,False),0),IFERROR(VLOOKUP(C$20,TrainerPurchases!$AB$7:$AF$7,3,False),0),IFERROR(VLOOKUP(C$20,TrainerPurchases!$AB$8:$AF$8,3,False),0),IFERROR(VLOOKUP(C$20,TrainerPurchases!$AB$9:$AF$9,3,False),0),IFERROR(VLOOKUP(C$20,TrainerPurchases!$AB$10:$AF$10,3,False),0),IFERROR(VLOOKUP(C$20,TrainerPurchases!$AB$11:$AF$11,3,False),0),IFERROR(VLOOKUP(C$20,TrainerPurchases!$AB$12:$AF$12,3,False),0))</f>
        <v>0</v>
      </c>
      <c r="D26" s="293">
        <f>SUM(IFERROR(VLOOKUP(D$20,TrainerPurchases!$AB$4:$AF$4,3,False),0),IFERROR(VLOOKUP(D$20,TrainerPurchases!$AB$5:$AF$5,3,False),0),IFERROR(VLOOKUP(D$20,TrainerPurchases!$AB$6:$AF$6,3,False),0),IFERROR(VLOOKUP(D$20,TrainerPurchases!$AB$7:$AF$7,3,False),0),IFERROR(VLOOKUP(D$20,TrainerPurchases!$AB$8:$AF$8,3,False),0),IFERROR(VLOOKUP(D$20,TrainerPurchases!$AB$9:$AF$9,3,False),0),IFERROR(VLOOKUP(D$20,TrainerPurchases!$AB$10:$AF$10,3,False),0),IFERROR(VLOOKUP(D$20,TrainerPurchases!$AB$11:$AF$11,3,False),0),IFERROR(VLOOKUP(D$20,TrainerPurchases!$AB$12:$AF$12,3,False),0))</f>
        <v>0</v>
      </c>
      <c r="E26" s="293">
        <f>SUM(IFERROR(VLOOKUP(E$20,TrainerPurchases!$AB$4:$AF$4,3,False),0),IFERROR(VLOOKUP(E$20,TrainerPurchases!$AB$5:$AF$5,3,False),0),IFERROR(VLOOKUP(E$20,TrainerPurchases!$AB$6:$AF$6,3,False),0),IFERROR(VLOOKUP(E$20,TrainerPurchases!$AB$7:$AF$7,3,False),0),IFERROR(VLOOKUP(E$20,TrainerPurchases!$AB$8:$AF$8,3,False),0),IFERROR(VLOOKUP(E$20,TrainerPurchases!$AB$9:$AF$9,3,False),0),IFERROR(VLOOKUP(E$20,TrainerPurchases!$AB$10:$AF$10,3,False),0),IFERROR(VLOOKUP(E$20,TrainerPurchases!$AB$11:$AF$11,3,False),0),IFERROR(VLOOKUP(E$20,TrainerPurchases!$AB$12:$AF$12,3,False),0))</f>
        <v>0</v>
      </c>
      <c r="F26" s="293">
        <f>SUM(IFERROR(VLOOKUP(F$20,TrainerPurchases!$AB$4:$AF$4,3,False),0),IFERROR(VLOOKUP(F$20,TrainerPurchases!$AB$5:$AF$5,3,False),0),IFERROR(VLOOKUP(F$20,TrainerPurchases!$AB$6:$AF$6,3,False),0),IFERROR(VLOOKUP(F$20,TrainerPurchases!$AB$7:$AF$7,3,False),0),IFERROR(VLOOKUP(F$20,TrainerPurchases!$AB$8:$AF$8,3,False),0),IFERROR(VLOOKUP(F$20,TrainerPurchases!$AB$9:$AF$9,3,False),0),IFERROR(VLOOKUP(F$20,TrainerPurchases!$AB$10:$AF$10,3,False),0),IFERROR(VLOOKUP(F$20,TrainerPurchases!$AB$11:$AF$11,3,False),0),IFERROR(VLOOKUP(F$20,TrainerPurchases!$AB$12:$AF$12,3,False),0))</f>
        <v>0</v>
      </c>
      <c r="G26" s="293">
        <f>SUM(IFERROR(VLOOKUP(G$20,TrainerPurchases!$AB$4:$AF$4,3,False),0),IFERROR(VLOOKUP(G$20,TrainerPurchases!$AB$5:$AF$5,3,False),0),IFERROR(VLOOKUP(G$20,TrainerPurchases!$AB$6:$AF$6,3,False),0),IFERROR(VLOOKUP(G$20,TrainerPurchases!$AB$7:$AF$7,3,False),0),IFERROR(VLOOKUP(G$20,TrainerPurchases!$AB$8:$AF$8,3,False),0),IFERROR(VLOOKUP(G$20,TrainerPurchases!$AB$9:$AF$9,3,False),0),IFERROR(VLOOKUP(G$20,TrainerPurchases!$AB$10:$AF$10,3,False),0),IFERROR(VLOOKUP(G$20,TrainerPurchases!$AB$11:$AF$11,3,False),0),IFERROR(VLOOKUP(G$20,TrainerPurchases!$AB$12:$AF$12,3,False),0))</f>
        <v>2</v>
      </c>
      <c r="H26" s="293">
        <f>SUM(IFERROR(VLOOKUP(H$20,TrainerPurchases!$AB$4:$AF$4,3,False),0),IFERROR(VLOOKUP(H$20,TrainerPurchases!$AB$5:$AF$5,3,False),0),IFERROR(VLOOKUP(H$20,TrainerPurchases!$AB$6:$AF$6,3,False),0),IFERROR(VLOOKUP(H$20,TrainerPurchases!$AB$7:$AF$7,3,False),0),IFERROR(VLOOKUP(H$20,TrainerPurchases!$AB$8:$AF$8,3,False),0),IFERROR(VLOOKUP(H$20,TrainerPurchases!$AB$9:$AF$9,3,False),0),IFERROR(VLOOKUP(H$20,TrainerPurchases!$AB$10:$AF$10,3,False),0),IFERROR(VLOOKUP(H$20,TrainerPurchases!$AB$11:$AF$11,3,False),0),IFERROR(VLOOKUP(H$20,TrainerPurchases!$AB$12:$AF$12,3,False),0))</f>
        <v>2</v>
      </c>
      <c r="I26" s="293">
        <f>SUM(IFERROR(VLOOKUP(I$20,TrainerPurchases!$AB$4:$AF$4,3,False),0),IFERROR(VLOOKUP(I$20,TrainerPurchases!$AB$5:$AF$5,3,False),0),IFERROR(VLOOKUP(I$20,TrainerPurchases!$AB$6:$AF$6,3,False),0),IFERROR(VLOOKUP(I$20,TrainerPurchases!$AB$7:$AF$7,3,False),0),IFERROR(VLOOKUP(I$20,TrainerPurchases!$AB$8:$AF$8,3,False),0),IFERROR(VLOOKUP(I$20,TrainerPurchases!$AB$9:$AF$9,3,False),0),IFERROR(VLOOKUP(I$20,TrainerPurchases!$AB$10:$AF$10,3,False),0),IFERROR(VLOOKUP(I$20,TrainerPurchases!$AB$11:$AF$11,3,False),0),IFERROR(VLOOKUP(I$20,TrainerPurchases!$AB$12:$AF$12,3,False),0))</f>
        <v>0</v>
      </c>
      <c r="J26" s="293">
        <f>SUM(IFERROR(VLOOKUP(J$20,TrainerPurchases!$AB$4:$AF$4,3,False),0),IFERROR(VLOOKUP(J$20,TrainerPurchases!$AB$5:$AF$5,3,False),0),IFERROR(VLOOKUP(J$20,TrainerPurchases!$AB$6:$AF$6,3,False),0),IFERROR(VLOOKUP(J$20,TrainerPurchases!$AB$7:$AF$7,3,False),0),IFERROR(VLOOKUP(J$20,TrainerPurchases!$AB$8:$AF$8,3,False),0),IFERROR(VLOOKUP(J$20,TrainerPurchases!$AB$9:$AF$9,3,False),0),IFERROR(VLOOKUP(J$20,TrainerPurchases!$AB$10:$AF$10,3,False),0),IFERROR(VLOOKUP(J$20,TrainerPurchases!$AB$11:$AF$11,3,False),0),IFERROR(VLOOKUP(J$20,TrainerPurchases!$AB$12:$AF$12,3,False),0))</f>
        <v>0</v>
      </c>
      <c r="K26" s="293">
        <f>SUM(IFERROR(VLOOKUP(K$20,TrainerPurchases!$AB$4:$AF$4,3,False),0),IFERROR(VLOOKUP(K$20,TrainerPurchases!$AB$5:$AF$5,3,False),0),IFERROR(VLOOKUP(K$20,TrainerPurchases!$AB$6:$AF$6,3,False),0),IFERROR(VLOOKUP(K$20,TrainerPurchases!$AB$7:$AF$7,3,False),0),IFERROR(VLOOKUP(K$20,TrainerPurchases!$AB$8:$AF$8,3,False),0),IFERROR(VLOOKUP(K$20,TrainerPurchases!$AB$9:$AF$9,3,False),0),IFERROR(VLOOKUP(K$20,TrainerPurchases!$AB$10:$AF$10,3,False),0),IFERROR(VLOOKUP(K$20,TrainerPurchases!$AB$11:$AF$11,3,False),0),IFERROR(VLOOKUP(K$20,TrainerPurchases!$AB$12:$AF$12,3,False),0))</f>
        <v>0</v>
      </c>
      <c r="L26" s="293">
        <f>SUM(IFERROR(VLOOKUP(L$20,TrainerPurchases!$AB$4:$AF$4,3,False),0),IFERROR(VLOOKUP(L$20,TrainerPurchases!$AB$5:$AF$5,3,False),0),IFERROR(VLOOKUP(L$20,TrainerPurchases!$AB$6:$AF$6,3,False),0),IFERROR(VLOOKUP(L$20,TrainerPurchases!$AB$7:$AF$7,3,False),0),IFERROR(VLOOKUP(L$20,TrainerPurchases!$AB$8:$AF$8,3,False),0),IFERROR(VLOOKUP(L$20,TrainerPurchases!$AB$9:$AF$9,3,False),0),IFERROR(VLOOKUP(L$20,TrainerPurchases!$AB$10:$AF$10,3,False),0),IFERROR(VLOOKUP(L$20,TrainerPurchases!$AB$11:$AF$11,3,False),0),IFERROR(VLOOKUP(L$20,TrainerPurchases!$AB$12:$AF$12,3,False),0))</f>
        <v>0</v>
      </c>
      <c r="M26" s="293">
        <f>SUM(IFERROR(VLOOKUP(M$20,TrainerPurchases!$AB$4:$AF$4,3,False),0),IFERROR(VLOOKUP(M$20,TrainerPurchases!$AB$5:$AF$5,3,False),0),IFERROR(VLOOKUP(M$20,TrainerPurchases!$AB$6:$AF$6,3,False),0),IFERROR(VLOOKUP(M$20,TrainerPurchases!$AB$7:$AF$7,3,False),0),IFERROR(VLOOKUP(M$20,TrainerPurchases!$AB$8:$AF$8,3,False),0),IFERROR(VLOOKUP(M$20,TrainerPurchases!$AB$9:$AF$9,3,False),0),IFERROR(VLOOKUP(M$20,TrainerPurchases!$AB$10:$AF$10,3,False),0),IFERROR(VLOOKUP(M$20,TrainerPurchases!$AB$11:$AF$11,3,False),0),IFERROR(VLOOKUP(M$20,TrainerPurchases!$AB$12:$AF$12,3,False),0))</f>
        <v>0</v>
      </c>
      <c r="N26" s="293">
        <f>SUM(IFERROR(VLOOKUP(N$20,TrainerPurchases!$AB$4:$AF$4,3,False),0),IFERROR(VLOOKUP(N$20,TrainerPurchases!$AB$5:$AF$5,3,False),0),IFERROR(VLOOKUP(N$20,TrainerPurchases!$AB$6:$AF$6,3,False),0),IFERROR(VLOOKUP(N$20,TrainerPurchases!$AB$7:$AF$7,3,False),0),IFERROR(VLOOKUP(N$20,TrainerPurchases!$AB$8:$AF$8,3,False),0),IFERROR(VLOOKUP(N$20,TrainerPurchases!$AB$9:$AF$9,3,False),0),IFERROR(VLOOKUP(N$20,TrainerPurchases!$AB$10:$AF$10,3,False),0),IFERROR(VLOOKUP(N$20,TrainerPurchases!$AB$11:$AF$11,3,False),0),IFERROR(VLOOKUP(N$20,TrainerPurchases!$AB$12:$AF$12,3,False),0))</f>
        <v>0</v>
      </c>
      <c r="O26" s="293">
        <f>SUM(IFERROR(VLOOKUP(O$20,TrainerPurchases!$AB$4:$AF$4,3,False),0),IFERROR(VLOOKUP(O$20,TrainerPurchases!$AB$5:$AF$5,3,False),0),IFERROR(VLOOKUP(O$20,TrainerPurchases!$AB$6:$AF$6,3,False),0),IFERROR(VLOOKUP(O$20,TrainerPurchases!$AB$7:$AF$7,3,False),0),IFERROR(VLOOKUP(O$20,TrainerPurchases!$AB$8:$AF$8,3,False),0),IFERROR(VLOOKUP(O$20,TrainerPurchases!$AB$9:$AF$9,3,False),0),IFERROR(VLOOKUP(O$20,TrainerPurchases!$AB$10:$AF$10,3,False),0),IFERROR(VLOOKUP(O$20,TrainerPurchases!$AB$11:$AF$11,3,False),0),IFERROR(VLOOKUP(O$20,TrainerPurchases!$AB$12:$AF$12,3,False),0))</f>
        <v>3</v>
      </c>
      <c r="P26" s="293">
        <f>SUM(IFERROR(VLOOKUP(P$20,TrainerPurchases!$AB$4:$AF$4,3,False),0),IFERROR(VLOOKUP(P$20,TrainerPurchases!$AB$5:$AF$5,3,False),0),IFERROR(VLOOKUP(P$20,TrainerPurchases!$AB$6:$AF$6,3,False),0),IFERROR(VLOOKUP(P$20,TrainerPurchases!$AB$7:$AF$7,3,False),0),IFERROR(VLOOKUP(P$20,TrainerPurchases!$AB$8:$AF$8,3,False),0),IFERROR(VLOOKUP(P$20,TrainerPurchases!$AB$9:$AF$9,3,False),0),IFERROR(VLOOKUP(P$20,TrainerPurchases!$AB$10:$AF$10,3,False),0),IFERROR(VLOOKUP(P$20,TrainerPurchases!$AB$11:$AF$11,3,False),0),IFERROR(VLOOKUP(P$20,TrainerPurchases!$AB$12:$AF$12,3,False),0))</f>
        <v>0</v>
      </c>
      <c r="Q26" s="293">
        <f>SUM(IFERROR(VLOOKUP(Q$20,TrainerPurchases!$AB$4:$AF$4,3,False),0),IFERROR(VLOOKUP(Q$20,TrainerPurchases!$AB$5:$AF$5,3,False),0),IFERROR(VLOOKUP(Q$20,TrainerPurchases!$AB$6:$AF$6,3,False),0),IFERROR(VLOOKUP(Q$20,TrainerPurchases!$AB$7:$AF$7,3,False),0),IFERROR(VLOOKUP(Q$20,TrainerPurchases!$AB$8:$AF$8,3,False),0),IFERROR(VLOOKUP(Q$20,TrainerPurchases!$AB$9:$AF$9,3,False),0),IFERROR(VLOOKUP(Q$20,TrainerPurchases!$AB$10:$AF$10,3,False),0),IFERROR(VLOOKUP(Q$20,TrainerPurchases!$AB$11:$AF$11,3,False),0),IFERROR(VLOOKUP(Q$20,TrainerPurchases!$AB$12:$AF$12,3,False),0))</f>
        <v>0</v>
      </c>
      <c r="R26" s="293">
        <f>SUM(IFERROR(VLOOKUP(R$20,TrainerPurchases!$AB$4:$AF$4,3,False),0),IFERROR(VLOOKUP(R$20,TrainerPurchases!$AB$5:$AF$5,3,False),0),IFERROR(VLOOKUP(R$20,TrainerPurchases!$AB$6:$AF$6,3,False),0),IFERROR(VLOOKUP(R$20,TrainerPurchases!$AB$7:$AF$7,3,False),0),IFERROR(VLOOKUP(R$20,TrainerPurchases!$AB$8:$AF$8,3,False),0),IFERROR(VLOOKUP(R$20,TrainerPurchases!$AB$9:$AF$9,3,False),0),IFERROR(VLOOKUP(R$20,TrainerPurchases!$AB$10:$AF$10,3,False),0),IFERROR(VLOOKUP(R$20,TrainerPurchases!$AB$11:$AF$11,3,False),0),IFERROR(VLOOKUP(R$20,TrainerPurchases!$AB$12:$AF$12,3,False),0))</f>
        <v>6</v>
      </c>
      <c r="S26" s="293">
        <f>SUM(IFERROR(VLOOKUP(S$20,TrainerPurchases!$AB$4:$AF$4,3,False),0),IFERROR(VLOOKUP(S$20,TrainerPurchases!$AB$5:$AF$5,3,False),0),IFERROR(VLOOKUP(S$20,TrainerPurchases!$AB$6:$AF$6,3,False),0),IFERROR(VLOOKUP(S$20,TrainerPurchases!$AB$7:$AF$7,3,False),0),IFERROR(VLOOKUP(S$20,TrainerPurchases!$AB$8:$AF$8,3,False),0),IFERROR(VLOOKUP(S$20,TrainerPurchases!$AB$9:$AF$9,3,False),0),IFERROR(VLOOKUP(S$20,TrainerPurchases!$AB$10:$AF$10,3,False),0),IFERROR(VLOOKUP(S$20,TrainerPurchases!$AB$11:$AF$11,3,False),0),IFERROR(VLOOKUP(S$20,TrainerPurchases!$AB$12:$AF$12,3,False),0))</f>
        <v>2</v>
      </c>
      <c r="T26" s="293">
        <f>SUM(IFERROR(VLOOKUP(T$20,TrainerPurchases!$AB$4:$AF$4,3,False),0),IFERROR(VLOOKUP(T$20,TrainerPurchases!$AB$5:$AF$5,3,False),0),IFERROR(VLOOKUP(T$20,TrainerPurchases!$AB$6:$AF$6,3,False),0),IFERROR(VLOOKUP(T$20,TrainerPurchases!$AB$7:$AF$7,3,False),0),IFERROR(VLOOKUP(T$20,TrainerPurchases!$AB$8:$AF$8,3,False),0),IFERROR(VLOOKUP(T$20,TrainerPurchases!$AB$9:$AF$9,3,False),0),IFERROR(VLOOKUP(T$20,TrainerPurchases!$AB$10:$AF$10,3,False),0),IFERROR(VLOOKUP(T$20,TrainerPurchases!$AB$11:$AF$11,3,False),0),IFERROR(VLOOKUP(T$20,TrainerPurchases!$AB$12:$AF$12,3,False),0))</f>
        <v>0</v>
      </c>
      <c r="U26" s="254"/>
      <c r="V26" s="254"/>
      <c r="W26" s="254"/>
      <c r="X26" s="254"/>
    </row>
    <row r="27">
      <c r="A27" s="268" t="s">
        <v>123</v>
      </c>
      <c r="B27" s="294">
        <f t="shared" ref="B27:T27" si="1">SUM(B21:B26)</f>
        <v>32</v>
      </c>
      <c r="C27" s="294">
        <f t="shared" si="1"/>
        <v>7</v>
      </c>
      <c r="D27" s="294">
        <f t="shared" si="1"/>
        <v>11</v>
      </c>
      <c r="E27" s="294">
        <f t="shared" si="1"/>
        <v>21</v>
      </c>
      <c r="F27" s="294">
        <f t="shared" si="1"/>
        <v>3</v>
      </c>
      <c r="G27" s="294">
        <f t="shared" si="1"/>
        <v>6</v>
      </c>
      <c r="H27" s="294">
        <f t="shared" si="1"/>
        <v>6</v>
      </c>
      <c r="I27" s="294">
        <f t="shared" si="1"/>
        <v>2</v>
      </c>
      <c r="J27" s="294">
        <f t="shared" si="1"/>
        <v>12</v>
      </c>
      <c r="K27" s="294">
        <f t="shared" si="1"/>
        <v>5</v>
      </c>
      <c r="L27" s="294">
        <f t="shared" si="1"/>
        <v>7</v>
      </c>
      <c r="M27" s="294">
        <f t="shared" si="1"/>
        <v>4</v>
      </c>
      <c r="N27" s="294">
        <f t="shared" si="1"/>
        <v>2</v>
      </c>
      <c r="O27" s="294">
        <f t="shared" si="1"/>
        <v>6</v>
      </c>
      <c r="P27" s="294">
        <f t="shared" si="1"/>
        <v>22</v>
      </c>
      <c r="Q27" s="294">
        <f t="shared" si="1"/>
        <v>4</v>
      </c>
      <c r="R27" s="294">
        <f t="shared" si="1"/>
        <v>19</v>
      </c>
      <c r="S27" s="294">
        <f t="shared" si="1"/>
        <v>2</v>
      </c>
      <c r="T27" s="294">
        <f t="shared" si="1"/>
        <v>9</v>
      </c>
      <c r="U27" s="254"/>
      <c r="V27" s="254"/>
      <c r="W27" s="254"/>
      <c r="X27" s="254"/>
    </row>
    <row r="28" ht="33.75" customHeight="1">
      <c r="A28" s="254"/>
      <c r="U28" s="254"/>
      <c r="V28" s="254"/>
      <c r="W28" s="254"/>
      <c r="X28" s="254"/>
    </row>
    <row r="29" ht="33.75" customHeight="1">
      <c r="A29" s="254"/>
      <c r="B29" s="254"/>
      <c r="K29" s="254"/>
      <c r="L29" s="276" t="s">
        <v>119</v>
      </c>
      <c r="U29" s="254"/>
      <c r="V29" s="254"/>
      <c r="W29" s="254"/>
      <c r="X29" s="254"/>
    </row>
    <row r="30">
      <c r="L30" s="277" t="s">
        <v>124</v>
      </c>
      <c r="U30" s="254"/>
      <c r="V30" s="254"/>
      <c r="W30" s="254"/>
      <c r="X30" s="254"/>
    </row>
    <row r="31" ht="81.75" customHeight="1">
      <c r="L31" s="277" t="s">
        <v>125</v>
      </c>
      <c r="U31" s="254"/>
      <c r="V31" s="254"/>
      <c r="W31" s="254"/>
      <c r="X31" s="254"/>
    </row>
    <row r="32" ht="244.5" customHeight="1">
      <c r="L32" s="278"/>
      <c r="U32" s="254"/>
      <c r="V32" s="254"/>
      <c r="W32" s="254"/>
      <c r="X32" s="254"/>
    </row>
    <row r="33" ht="24.0" customHeight="1">
      <c r="A33" s="255"/>
      <c r="U33" s="254"/>
      <c r="V33" s="254"/>
      <c r="W33" s="254"/>
      <c r="X33" s="254"/>
    </row>
    <row r="34">
      <c r="A34" s="256" t="s">
        <v>126</v>
      </c>
      <c r="U34" s="254"/>
      <c r="V34" s="254"/>
      <c r="W34" s="254"/>
      <c r="X34" s="254"/>
    </row>
    <row r="35">
      <c r="A35" s="257" t="s">
        <v>118</v>
      </c>
      <c r="U35" s="254"/>
      <c r="V35" s="254"/>
      <c r="W35" s="254"/>
      <c r="X35" s="254"/>
    </row>
    <row r="36">
      <c r="A36" s="279"/>
      <c r="B36" s="261" t="s">
        <v>16</v>
      </c>
      <c r="C36" s="260" t="s">
        <v>17</v>
      </c>
      <c r="D36" s="280" t="s">
        <v>18</v>
      </c>
      <c r="E36" s="266" t="s">
        <v>19</v>
      </c>
      <c r="F36" s="264" t="s">
        <v>20</v>
      </c>
      <c r="G36" s="281" t="s">
        <v>21</v>
      </c>
      <c r="H36" s="282" t="s">
        <v>22</v>
      </c>
      <c r="I36" s="262" t="s">
        <v>23</v>
      </c>
      <c r="J36" s="283" t="s">
        <v>24</v>
      </c>
      <c r="K36" s="263" t="s">
        <v>25</v>
      </c>
      <c r="L36" s="271" t="s">
        <v>26</v>
      </c>
      <c r="M36" s="284" t="s">
        <v>27</v>
      </c>
      <c r="N36" s="272" t="s">
        <v>28</v>
      </c>
      <c r="O36" s="285" t="s">
        <v>29</v>
      </c>
      <c r="P36" s="286" t="s">
        <v>30</v>
      </c>
      <c r="Q36" s="287" t="s">
        <v>31</v>
      </c>
      <c r="R36" s="288" t="s">
        <v>32</v>
      </c>
      <c r="S36" s="289" t="s">
        <v>33</v>
      </c>
      <c r="T36" s="290" t="s">
        <v>34</v>
      </c>
      <c r="U36" s="254"/>
      <c r="V36" s="254"/>
      <c r="W36" s="254"/>
      <c r="X36" s="254"/>
    </row>
    <row r="37">
      <c r="A37" s="295" t="s">
        <v>127</v>
      </c>
      <c r="B37" s="296">
        <f t="shared" ref="B37:T37" si="2">B27</f>
        <v>32</v>
      </c>
      <c r="C37" s="296">
        <f t="shared" si="2"/>
        <v>7</v>
      </c>
      <c r="D37" s="296">
        <f t="shared" si="2"/>
        <v>11</v>
      </c>
      <c r="E37" s="296">
        <f t="shared" si="2"/>
        <v>21</v>
      </c>
      <c r="F37" s="296">
        <f t="shared" si="2"/>
        <v>3</v>
      </c>
      <c r="G37" s="296">
        <f t="shared" si="2"/>
        <v>6</v>
      </c>
      <c r="H37" s="296">
        <f t="shared" si="2"/>
        <v>6</v>
      </c>
      <c r="I37" s="296">
        <f t="shared" si="2"/>
        <v>2</v>
      </c>
      <c r="J37" s="296">
        <f t="shared" si="2"/>
        <v>12</v>
      </c>
      <c r="K37" s="296">
        <f t="shared" si="2"/>
        <v>5</v>
      </c>
      <c r="L37" s="296">
        <f t="shared" si="2"/>
        <v>7</v>
      </c>
      <c r="M37" s="296">
        <f t="shared" si="2"/>
        <v>4</v>
      </c>
      <c r="N37" s="296">
        <f t="shared" si="2"/>
        <v>2</v>
      </c>
      <c r="O37" s="296">
        <f t="shared" si="2"/>
        <v>6</v>
      </c>
      <c r="P37" s="296">
        <f t="shared" si="2"/>
        <v>22</v>
      </c>
      <c r="Q37" s="296">
        <f t="shared" si="2"/>
        <v>4</v>
      </c>
      <c r="R37" s="296">
        <f t="shared" si="2"/>
        <v>19</v>
      </c>
      <c r="S37" s="296">
        <f t="shared" si="2"/>
        <v>2</v>
      </c>
      <c r="T37" s="296">
        <f t="shared" si="2"/>
        <v>9</v>
      </c>
      <c r="U37" s="254"/>
      <c r="V37" s="254"/>
      <c r="W37" s="254"/>
      <c r="X37" s="254"/>
    </row>
    <row r="38">
      <c r="A38" s="297" t="s">
        <v>13</v>
      </c>
      <c r="B38" s="298">
        <f>PriceList!$L4</f>
        <v>86</v>
      </c>
      <c r="C38" s="298">
        <f>PriceList!$L5</f>
        <v>126</v>
      </c>
      <c r="D38" s="298">
        <f>PriceList!$L6</f>
        <v>186</v>
      </c>
      <c r="E38" s="298">
        <f>PriceList!$L7</f>
        <v>96</v>
      </c>
      <c r="F38" s="298">
        <f>PriceList!$L8</f>
        <v>147</v>
      </c>
      <c r="G38" s="298">
        <f>PriceList!$L9</f>
        <v>252</v>
      </c>
      <c r="H38" s="298">
        <f>PriceList!$L10</f>
        <v>387.5</v>
      </c>
      <c r="I38" s="298">
        <f>PriceList!$L11</f>
        <v>465</v>
      </c>
      <c r="J38" s="298">
        <f>PriceList!$L12</f>
        <v>315</v>
      </c>
      <c r="K38" s="298">
        <f>PriceList!$L13</f>
        <v>54</v>
      </c>
      <c r="L38" s="298">
        <f>PriceList!$L14</f>
        <v>86</v>
      </c>
      <c r="M38" s="298">
        <f>PriceList!$L15</f>
        <v>107.5</v>
      </c>
      <c r="N38" s="298">
        <f>PriceList!$L16</f>
        <v>107.5</v>
      </c>
      <c r="O38" s="298">
        <f>PriceList!$L17</f>
        <v>107.5</v>
      </c>
      <c r="P38" s="298">
        <f>PriceList!$L18</f>
        <v>126</v>
      </c>
      <c r="Q38" s="298">
        <f>PriceList!$L19</f>
        <v>115.5</v>
      </c>
      <c r="R38" s="298">
        <f>PriceList!$L20</f>
        <v>112</v>
      </c>
      <c r="S38" s="298">
        <f>PriceList!$L21</f>
        <v>105</v>
      </c>
      <c r="T38" s="298">
        <f>PriceList!$L22</f>
        <v>147</v>
      </c>
      <c r="U38" s="254"/>
      <c r="V38" s="254"/>
      <c r="W38" s="254"/>
      <c r="X38" s="254"/>
    </row>
    <row r="39">
      <c r="A39" s="299" t="s">
        <v>128</v>
      </c>
      <c r="B39" s="300">
        <f t="shared" ref="B39:T39" si="3">B37*B38</f>
        <v>2752</v>
      </c>
      <c r="C39" s="300">
        <f t="shared" si="3"/>
        <v>882</v>
      </c>
      <c r="D39" s="300">
        <f t="shared" si="3"/>
        <v>2046</v>
      </c>
      <c r="E39" s="300">
        <f t="shared" si="3"/>
        <v>2016</v>
      </c>
      <c r="F39" s="300">
        <f t="shared" si="3"/>
        <v>441</v>
      </c>
      <c r="G39" s="300">
        <f t="shared" si="3"/>
        <v>1512</v>
      </c>
      <c r="H39" s="300">
        <f t="shared" si="3"/>
        <v>2325</v>
      </c>
      <c r="I39" s="300">
        <f t="shared" si="3"/>
        <v>930</v>
      </c>
      <c r="J39" s="300">
        <f t="shared" si="3"/>
        <v>3780</v>
      </c>
      <c r="K39" s="300">
        <f t="shared" si="3"/>
        <v>270</v>
      </c>
      <c r="L39" s="300">
        <f t="shared" si="3"/>
        <v>602</v>
      </c>
      <c r="M39" s="300">
        <f t="shared" si="3"/>
        <v>430</v>
      </c>
      <c r="N39" s="300">
        <f t="shared" si="3"/>
        <v>215</v>
      </c>
      <c r="O39" s="294">
        <f t="shared" si="3"/>
        <v>645</v>
      </c>
      <c r="P39" s="294">
        <f t="shared" si="3"/>
        <v>2772</v>
      </c>
      <c r="Q39" s="294">
        <f t="shared" si="3"/>
        <v>462</v>
      </c>
      <c r="R39" s="294">
        <f t="shared" si="3"/>
        <v>2128</v>
      </c>
      <c r="S39" s="294">
        <f t="shared" si="3"/>
        <v>210</v>
      </c>
      <c r="T39" s="294">
        <f t="shared" si="3"/>
        <v>1323</v>
      </c>
      <c r="U39" s="254"/>
      <c r="V39" s="254"/>
      <c r="W39" s="254"/>
      <c r="X39" s="254"/>
    </row>
    <row r="40" ht="28.5" customHeight="1">
      <c r="A40" s="254"/>
      <c r="U40" s="254"/>
      <c r="V40" s="254"/>
      <c r="W40" s="254"/>
      <c r="X40" s="254"/>
    </row>
    <row r="41">
      <c r="A41" s="254"/>
      <c r="B41" s="254"/>
      <c r="K41" s="254"/>
      <c r="L41" s="276" t="s">
        <v>119</v>
      </c>
      <c r="U41" s="254"/>
      <c r="V41" s="254"/>
      <c r="W41" s="254"/>
      <c r="X41" s="254"/>
    </row>
    <row r="42">
      <c r="L42" s="277" t="s">
        <v>129</v>
      </c>
      <c r="U42" s="254"/>
      <c r="V42" s="254"/>
      <c r="W42" s="254"/>
      <c r="X42" s="254"/>
    </row>
    <row r="43">
      <c r="L43" s="277" t="s">
        <v>130</v>
      </c>
      <c r="U43" s="254"/>
      <c r="V43" s="254"/>
      <c r="W43" s="254"/>
      <c r="X43" s="254"/>
    </row>
    <row r="44" ht="246.0" customHeight="1">
      <c r="L44" s="278"/>
      <c r="U44" s="254"/>
      <c r="V44" s="254"/>
      <c r="W44" s="254"/>
      <c r="X44" s="254"/>
    </row>
    <row r="4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row>
    <row r="46">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row>
    <row r="47">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row>
    <row r="48">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row>
    <row r="49">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row>
    <row r="50">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row>
    <row r="5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row>
    <row r="52">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row>
    <row r="53">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row>
    <row r="54">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row>
    <row r="55">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row>
    <row r="56">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row>
    <row r="57">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row>
    <row r="58">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row>
    <row r="59">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row>
    <row r="60">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row>
    <row r="6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row>
    <row r="62">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row>
    <row r="63">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row>
    <row r="64">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row>
    <row r="65">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row>
    <row r="66">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row>
    <row r="67">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row>
    <row r="68">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row>
    <row r="69">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row>
    <row r="70">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row>
    <row r="7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row>
    <row r="72">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row>
    <row r="73">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row>
    <row r="74">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row>
    <row r="75">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row>
    <row r="76">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row>
    <row r="77">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row>
    <row r="78">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row>
    <row r="79">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row>
    <row r="80">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row>
    <row r="81">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row>
    <row r="82">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row>
    <row r="83">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row>
    <row r="84">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row>
    <row r="85">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row>
    <row r="86">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row>
    <row r="87">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row>
    <row r="88">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row>
    <row r="89">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row>
    <row r="90">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row>
    <row r="91">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row>
    <row r="92">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row>
    <row r="93">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row>
    <row r="94">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row>
    <row r="95">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row>
    <row r="96">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row>
    <row r="97">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row>
    <row r="98">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row>
    <row r="99">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row>
    <row r="100">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row>
    <row r="101">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row>
    <row r="102">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row>
    <row r="103">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row>
    <row r="104">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row>
    <row r="10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row>
    <row r="106">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row>
    <row r="107">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row>
    <row r="108">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row>
    <row r="109">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row>
    <row r="110">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row>
    <row r="111">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row>
    <row r="112">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row>
    <row r="113">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row>
    <row r="114">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row>
    <row r="115">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row>
    <row r="116">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row>
    <row r="117">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row>
    <row r="118">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row>
    <row r="119">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row>
    <row r="120">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row>
    <row r="121">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row>
    <row r="122">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row>
    <row r="123">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row>
    <row r="124">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row>
    <row r="125">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row>
    <row r="126">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row>
    <row r="127">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row>
    <row r="128">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row>
    <row r="129">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row>
    <row r="130">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row>
    <row r="131">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row>
    <row r="132">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row>
    <row r="133">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row>
    <row r="134">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row>
    <row r="135">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row>
    <row r="136">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row>
    <row r="137">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row>
    <row r="138">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row>
    <row r="139">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row>
    <row r="140">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row>
    <row r="14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row>
    <row r="142">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row>
    <row r="143">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row>
    <row r="144">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row>
    <row r="145">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row>
    <row r="146">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row>
    <row r="147">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row>
    <row r="148">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row>
    <row r="149">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row>
    <row r="150">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row>
    <row r="151">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row>
    <row r="152">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row>
    <row r="153">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row>
    <row r="154">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row>
    <row r="155">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row>
    <row r="156">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row>
    <row r="157">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row>
    <row r="158">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row>
    <row r="159">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row>
    <row r="160">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row>
    <row r="161">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row>
    <row r="162">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row>
    <row r="163">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row>
    <row r="164">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row>
    <row r="165">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row>
    <row r="166">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row>
    <row r="167">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row>
    <row r="168">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row>
    <row r="169">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row>
    <row r="170">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row>
    <row r="171">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row>
    <row r="172">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row>
    <row r="173">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row>
    <row r="174">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row>
    <row r="175">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row>
    <row r="176">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row>
    <row r="177">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row>
    <row r="178">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row>
    <row r="179">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row>
    <row r="180">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row>
    <row r="181">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row>
    <row r="18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row>
    <row r="183">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row>
    <row r="184">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row>
    <row r="185">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row>
    <row r="186">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row>
    <row r="187">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row>
    <row r="188">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row>
    <row r="189">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row>
    <row r="190">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row>
    <row r="191">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row>
    <row r="19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row>
    <row r="193">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row>
    <row r="194">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row>
    <row r="195">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row>
    <row r="196">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row>
    <row r="197">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row>
    <row r="198">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row>
    <row r="199">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row>
    <row r="200">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row>
    <row r="20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row>
    <row r="2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row>
    <row r="203">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row>
    <row r="204">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row>
    <row r="205">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row>
    <row r="206">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row>
    <row r="207">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row>
    <row r="208">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row>
    <row r="209">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row>
    <row r="210">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row>
    <row r="211">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row>
    <row r="21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row>
    <row r="213">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row>
    <row r="214">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row>
    <row r="215">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row>
    <row r="216">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row>
    <row r="217">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row>
    <row r="218">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row>
    <row r="219">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row>
    <row r="220">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row>
    <row r="221">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row>
    <row r="22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row>
    <row r="223">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row>
    <row r="224">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row>
    <row r="225">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row>
    <row r="226">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row>
    <row r="227">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row>
    <row r="228">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row>
    <row r="229">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row>
    <row r="230">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row>
    <row r="231">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row>
    <row r="23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row>
    <row r="233">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row>
    <row r="234">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row>
    <row r="235">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row>
    <row r="236">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row>
    <row r="237">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row>
    <row r="238">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row>
    <row r="239">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row>
    <row r="240">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row>
    <row r="241">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row>
    <row r="242">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row>
    <row r="243">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row>
    <row r="244">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row>
    <row r="245">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row>
    <row r="246">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row>
    <row r="247">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row>
    <row r="248">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row>
    <row r="249">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row>
    <row r="250">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row>
    <row r="251">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row>
    <row r="252">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row>
    <row r="253">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row>
    <row r="254">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row>
    <row r="255">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row>
    <row r="256">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row>
    <row r="257">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row>
    <row r="258">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row>
    <row r="259">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row>
    <row r="260">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row>
    <row r="261">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row>
    <row r="262">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row>
    <row r="263">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row>
    <row r="264">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row>
    <row r="265">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row>
    <row r="266">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row>
    <row r="267">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row>
    <row r="268">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row>
    <row r="269">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row>
    <row r="270">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row>
    <row r="271">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row>
    <row r="272">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row>
    <row r="273">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row>
    <row r="274">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row>
    <row r="275">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row>
    <row r="276">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row>
    <row r="277">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row>
    <row r="278">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row>
    <row r="279">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row>
    <row r="280">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row>
    <row r="281">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row>
    <row r="282">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row>
    <row r="283">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row>
    <row r="284">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row>
    <row r="285">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row>
    <row r="286">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row>
    <row r="287">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row>
    <row r="288">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row>
    <row r="289">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row>
    <row r="290">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row>
    <row r="291">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row>
    <row r="292">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row>
    <row r="293">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row>
    <row r="294">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row>
    <row r="295">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row>
    <row r="296">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row>
    <row r="297">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row>
    <row r="298">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row>
    <row r="299">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row>
    <row r="300">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row>
    <row r="301">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row>
    <row r="302">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row>
    <row r="303">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row>
    <row r="304">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row>
    <row r="305">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row>
    <row r="306">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row>
    <row r="307">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row>
    <row r="308">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row>
    <row r="309">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row>
    <row r="310">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row>
    <row r="311">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row>
    <row r="312">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row>
    <row r="313">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row>
    <row r="314">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row>
    <row r="315">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row>
    <row r="316">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row>
    <row r="317">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row>
    <row r="318">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row>
    <row r="319">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row>
    <row r="320">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row>
    <row r="321">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row>
    <row r="322">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row>
    <row r="323">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row>
    <row r="324">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row>
    <row r="325">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row>
    <row r="326">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row>
    <row r="327">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row>
    <row r="328">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row>
    <row r="329">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row>
    <row r="330">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row>
    <row r="331">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row>
    <row r="332">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row>
    <row r="333">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row>
    <row r="334">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row>
    <row r="335">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row>
    <row r="336">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row>
    <row r="337">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row>
    <row r="338">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row>
    <row r="339">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row>
    <row r="340">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row>
    <row r="341">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row>
    <row r="342">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row>
    <row r="343">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row>
    <row r="344">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row>
    <row r="345">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row>
    <row r="346">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row>
    <row r="347">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row>
    <row r="348">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row>
    <row r="349">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row>
    <row r="350">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row>
    <row r="351">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row>
    <row r="352">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row>
    <row r="353">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row>
    <row r="354">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row>
    <row r="355">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row>
    <row r="356">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row>
    <row r="357">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row>
    <row r="358">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row>
    <row r="359">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row>
    <row r="360">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row>
    <row r="361">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row>
    <row r="362">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row>
    <row r="363">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row>
    <row r="364">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row>
    <row r="365">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row>
    <row r="366">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row>
    <row r="367">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row>
    <row r="368">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row>
    <row r="369">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row>
    <row r="370">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row>
    <row r="371">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row>
    <row r="372">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row>
    <row r="373">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row>
    <row r="374">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row>
    <row r="375">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row>
    <row r="376">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row>
    <row r="377">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row>
    <row r="378">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row>
    <row r="379">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row>
    <row r="380">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row>
    <row r="381">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row>
    <row r="382">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row>
    <row r="383">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row>
    <row r="384">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row>
    <row r="385">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row>
    <row r="386">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row>
    <row r="387">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row>
    <row r="388">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row>
    <row r="389">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row>
    <row r="390">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row>
    <row r="391">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row>
    <row r="392">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row>
    <row r="393">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row>
    <row r="394">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row>
    <row r="395">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row>
    <row r="396">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row>
    <row r="397">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row>
    <row r="398">
      <c r="A398" s="254"/>
      <c r="B398" s="254"/>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row>
    <row r="399">
      <c r="A399" s="254"/>
      <c r="B399" s="254"/>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row>
    <row r="400">
      <c r="A400" s="254"/>
      <c r="B400" s="254"/>
      <c r="C400" s="254"/>
      <c r="D400" s="254"/>
      <c r="E400" s="254"/>
      <c r="F400" s="254"/>
      <c r="G400" s="254"/>
      <c r="H400" s="254"/>
      <c r="I400" s="254"/>
      <c r="J400" s="254"/>
      <c r="K400" s="254"/>
      <c r="L400" s="254"/>
      <c r="M400" s="254"/>
      <c r="N400" s="254"/>
      <c r="O400" s="254"/>
      <c r="P400" s="254"/>
      <c r="Q400" s="254"/>
      <c r="R400" s="254"/>
      <c r="S400" s="254"/>
      <c r="T400" s="254"/>
      <c r="U400" s="254"/>
      <c r="V400" s="254"/>
      <c r="W400" s="254"/>
      <c r="X400" s="254"/>
    </row>
    <row r="401">
      <c r="A401" s="254"/>
      <c r="B401" s="254"/>
      <c r="C401" s="254"/>
      <c r="D401" s="254"/>
      <c r="E401" s="254"/>
      <c r="F401" s="254"/>
      <c r="G401" s="254"/>
      <c r="H401" s="254"/>
      <c r="I401" s="254"/>
      <c r="J401" s="254"/>
      <c r="K401" s="254"/>
      <c r="L401" s="254"/>
      <c r="M401" s="254"/>
      <c r="N401" s="254"/>
      <c r="O401" s="254"/>
      <c r="P401" s="254"/>
      <c r="Q401" s="254"/>
      <c r="R401" s="254"/>
      <c r="S401" s="254"/>
      <c r="T401" s="254"/>
      <c r="U401" s="254"/>
      <c r="V401" s="254"/>
      <c r="W401" s="254"/>
      <c r="X401" s="254"/>
    </row>
    <row r="402">
      <c r="A402" s="254"/>
      <c r="B402" s="254"/>
      <c r="C402" s="254"/>
      <c r="D402" s="254"/>
      <c r="E402" s="254"/>
      <c r="F402" s="254"/>
      <c r="G402" s="254"/>
      <c r="H402" s="254"/>
      <c r="I402" s="254"/>
      <c r="J402" s="254"/>
      <c r="K402" s="254"/>
      <c r="L402" s="254"/>
      <c r="M402" s="254"/>
      <c r="N402" s="254"/>
      <c r="O402" s="254"/>
      <c r="P402" s="254"/>
      <c r="Q402" s="254"/>
      <c r="R402" s="254"/>
      <c r="S402" s="254"/>
      <c r="T402" s="254"/>
      <c r="U402" s="254"/>
      <c r="V402" s="254"/>
      <c r="W402" s="254"/>
      <c r="X402" s="254"/>
    </row>
    <row r="403">
      <c r="A403" s="254"/>
      <c r="B403" s="254"/>
      <c r="C403" s="254"/>
      <c r="D403" s="254"/>
      <c r="E403" s="254"/>
      <c r="F403" s="254"/>
      <c r="G403" s="254"/>
      <c r="H403" s="254"/>
      <c r="I403" s="254"/>
      <c r="J403" s="254"/>
      <c r="K403" s="254"/>
      <c r="L403" s="254"/>
      <c r="M403" s="254"/>
      <c r="N403" s="254"/>
      <c r="O403" s="254"/>
      <c r="P403" s="254"/>
      <c r="Q403" s="254"/>
      <c r="R403" s="254"/>
      <c r="S403" s="254"/>
      <c r="T403" s="254"/>
      <c r="U403" s="254"/>
      <c r="V403" s="254"/>
      <c r="W403" s="254"/>
      <c r="X403" s="254"/>
    </row>
    <row r="404">
      <c r="A404" s="254"/>
      <c r="B404" s="254"/>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row>
    <row r="405">
      <c r="A405" s="254"/>
      <c r="B405" s="254"/>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row>
    <row r="406">
      <c r="A406" s="254"/>
      <c r="B406" s="254"/>
      <c r="C406" s="254"/>
      <c r="D406" s="254"/>
      <c r="E406" s="254"/>
      <c r="F406" s="254"/>
      <c r="G406" s="254"/>
      <c r="H406" s="254"/>
      <c r="I406" s="254"/>
      <c r="J406" s="254"/>
      <c r="K406" s="254"/>
      <c r="L406" s="254"/>
      <c r="M406" s="254"/>
      <c r="N406" s="254"/>
      <c r="O406" s="254"/>
      <c r="P406" s="254"/>
      <c r="Q406" s="254"/>
      <c r="R406" s="254"/>
      <c r="S406" s="254"/>
      <c r="T406" s="254"/>
      <c r="U406" s="254"/>
      <c r="V406" s="254"/>
      <c r="W406" s="254"/>
      <c r="X406" s="254"/>
    </row>
    <row r="407">
      <c r="A407" s="254"/>
      <c r="B407" s="254"/>
      <c r="C407" s="254"/>
      <c r="D407" s="254"/>
      <c r="E407" s="254"/>
      <c r="F407" s="254"/>
      <c r="G407" s="254"/>
      <c r="H407" s="254"/>
      <c r="I407" s="254"/>
      <c r="J407" s="254"/>
      <c r="K407" s="254"/>
      <c r="L407" s="254"/>
      <c r="M407" s="254"/>
      <c r="N407" s="254"/>
      <c r="O407" s="254"/>
      <c r="P407" s="254"/>
      <c r="Q407" s="254"/>
      <c r="R407" s="254"/>
      <c r="S407" s="254"/>
      <c r="T407" s="254"/>
      <c r="U407" s="254"/>
      <c r="V407" s="254"/>
      <c r="W407" s="254"/>
      <c r="X407" s="254"/>
    </row>
    <row r="408">
      <c r="A408" s="254"/>
      <c r="B408" s="254"/>
      <c r="C408" s="254"/>
      <c r="D408" s="254"/>
      <c r="E408" s="254"/>
      <c r="F408" s="254"/>
      <c r="G408" s="254"/>
      <c r="H408" s="254"/>
      <c r="I408" s="254"/>
      <c r="J408" s="254"/>
      <c r="K408" s="254"/>
      <c r="L408" s="254"/>
      <c r="M408" s="254"/>
      <c r="N408" s="254"/>
      <c r="O408" s="254"/>
      <c r="P408" s="254"/>
      <c r="Q408" s="254"/>
      <c r="R408" s="254"/>
      <c r="S408" s="254"/>
      <c r="T408" s="254"/>
      <c r="U408" s="254"/>
      <c r="V408" s="254"/>
      <c r="W408" s="254"/>
      <c r="X408" s="254"/>
    </row>
    <row r="409">
      <c r="A409" s="254"/>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row>
    <row r="410">
      <c r="A410" s="254"/>
      <c r="B410" s="254"/>
      <c r="C410" s="254"/>
      <c r="D410" s="254"/>
      <c r="E410" s="254"/>
      <c r="F410" s="254"/>
      <c r="G410" s="254"/>
      <c r="H410" s="254"/>
      <c r="I410" s="254"/>
      <c r="J410" s="254"/>
      <c r="K410" s="254"/>
      <c r="L410" s="254"/>
      <c r="M410" s="254"/>
      <c r="N410" s="254"/>
      <c r="O410" s="254"/>
      <c r="P410" s="254"/>
      <c r="Q410" s="254"/>
      <c r="R410" s="254"/>
      <c r="S410" s="254"/>
      <c r="T410" s="254"/>
      <c r="U410" s="254"/>
      <c r="V410" s="254"/>
      <c r="W410" s="254"/>
      <c r="X410" s="254"/>
    </row>
    <row r="411">
      <c r="A411" s="254"/>
      <c r="B411" s="254"/>
      <c r="C411" s="254"/>
      <c r="D411" s="254"/>
      <c r="E411" s="254"/>
      <c r="F411" s="254"/>
      <c r="G411" s="254"/>
      <c r="H411" s="254"/>
      <c r="I411" s="254"/>
      <c r="J411" s="254"/>
      <c r="K411" s="254"/>
      <c r="L411" s="254"/>
      <c r="M411" s="254"/>
      <c r="N411" s="254"/>
      <c r="O411" s="254"/>
      <c r="P411" s="254"/>
      <c r="Q411" s="254"/>
      <c r="R411" s="254"/>
      <c r="S411" s="254"/>
      <c r="T411" s="254"/>
      <c r="U411" s="254"/>
      <c r="V411" s="254"/>
      <c r="W411" s="254"/>
      <c r="X411" s="254"/>
    </row>
    <row r="412">
      <c r="A412" s="254"/>
      <c r="B412" s="254"/>
      <c r="C412" s="254"/>
      <c r="D412" s="254"/>
      <c r="E412" s="254"/>
      <c r="F412" s="254"/>
      <c r="G412" s="254"/>
      <c r="H412" s="254"/>
      <c r="I412" s="254"/>
      <c r="J412" s="254"/>
      <c r="K412" s="254"/>
      <c r="L412" s="254"/>
      <c r="M412" s="254"/>
      <c r="N412" s="254"/>
      <c r="O412" s="254"/>
      <c r="P412" s="254"/>
      <c r="Q412" s="254"/>
      <c r="R412" s="254"/>
      <c r="S412" s="254"/>
      <c r="T412" s="254"/>
      <c r="U412" s="254"/>
      <c r="V412" s="254"/>
      <c r="W412" s="254"/>
      <c r="X412" s="254"/>
    </row>
    <row r="413">
      <c r="A413" s="254"/>
      <c r="B413" s="254"/>
      <c r="C413" s="254"/>
      <c r="D413" s="254"/>
      <c r="E413" s="254"/>
      <c r="F413" s="254"/>
      <c r="G413" s="254"/>
      <c r="H413" s="254"/>
      <c r="I413" s="254"/>
      <c r="J413" s="254"/>
      <c r="K413" s="254"/>
      <c r="L413" s="254"/>
      <c r="M413" s="254"/>
      <c r="N413" s="254"/>
      <c r="O413" s="254"/>
      <c r="P413" s="254"/>
      <c r="Q413" s="254"/>
      <c r="R413" s="254"/>
      <c r="S413" s="254"/>
      <c r="T413" s="254"/>
      <c r="U413" s="254"/>
      <c r="V413" s="254"/>
      <c r="W413" s="254"/>
      <c r="X413" s="254"/>
    </row>
    <row r="414">
      <c r="A414" s="254"/>
      <c r="B414" s="254"/>
      <c r="C414" s="254"/>
      <c r="D414" s="254"/>
      <c r="E414" s="254"/>
      <c r="F414" s="254"/>
      <c r="G414" s="254"/>
      <c r="H414" s="254"/>
      <c r="I414" s="254"/>
      <c r="J414" s="254"/>
      <c r="K414" s="254"/>
      <c r="L414" s="254"/>
      <c r="M414" s="254"/>
      <c r="N414" s="254"/>
      <c r="O414" s="254"/>
      <c r="P414" s="254"/>
      <c r="Q414" s="254"/>
      <c r="R414" s="254"/>
      <c r="S414" s="254"/>
      <c r="T414" s="254"/>
      <c r="U414" s="254"/>
      <c r="V414" s="254"/>
      <c r="W414" s="254"/>
      <c r="X414" s="254"/>
    </row>
    <row r="415">
      <c r="A415" s="254"/>
      <c r="B415" s="254"/>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row>
    <row r="416">
      <c r="A416" s="254"/>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row>
    <row r="417">
      <c r="A417" s="254"/>
      <c r="B417" s="254"/>
      <c r="C417" s="254"/>
      <c r="D417" s="254"/>
      <c r="E417" s="254"/>
      <c r="F417" s="254"/>
      <c r="G417" s="254"/>
      <c r="H417" s="254"/>
      <c r="I417" s="254"/>
      <c r="J417" s="254"/>
      <c r="K417" s="254"/>
      <c r="L417" s="254"/>
      <c r="M417" s="254"/>
      <c r="N417" s="254"/>
      <c r="O417" s="254"/>
      <c r="P417" s="254"/>
      <c r="Q417" s="254"/>
      <c r="R417" s="254"/>
      <c r="S417" s="254"/>
      <c r="T417" s="254"/>
      <c r="U417" s="254"/>
      <c r="V417" s="254"/>
      <c r="W417" s="254"/>
      <c r="X417" s="254"/>
    </row>
    <row r="418">
      <c r="A418" s="254"/>
      <c r="B418" s="254"/>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row>
    <row r="419">
      <c r="A419" s="254"/>
      <c r="B419" s="254"/>
      <c r="C419" s="254"/>
      <c r="D419" s="254"/>
      <c r="E419" s="254"/>
      <c r="F419" s="254"/>
      <c r="G419" s="254"/>
      <c r="H419" s="254"/>
      <c r="I419" s="254"/>
      <c r="J419" s="254"/>
      <c r="K419" s="254"/>
      <c r="L419" s="254"/>
      <c r="M419" s="254"/>
      <c r="N419" s="254"/>
      <c r="O419" s="254"/>
      <c r="P419" s="254"/>
      <c r="Q419" s="254"/>
      <c r="R419" s="254"/>
      <c r="S419" s="254"/>
      <c r="T419" s="254"/>
      <c r="U419" s="254"/>
      <c r="V419" s="254"/>
      <c r="W419" s="254"/>
      <c r="X419" s="254"/>
    </row>
    <row r="420">
      <c r="A420" s="254"/>
      <c r="B420" s="254"/>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row>
    <row r="421">
      <c r="A421" s="254"/>
      <c r="B421" s="254"/>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row>
    <row r="422">
      <c r="A422" s="254"/>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row>
    <row r="423">
      <c r="A423" s="254"/>
      <c r="B423" s="254"/>
      <c r="C423" s="254"/>
      <c r="D423" s="254"/>
      <c r="E423" s="254"/>
      <c r="F423" s="254"/>
      <c r="G423" s="254"/>
      <c r="H423" s="254"/>
      <c r="I423" s="254"/>
      <c r="J423" s="254"/>
      <c r="K423" s="254"/>
      <c r="L423" s="254"/>
      <c r="M423" s="254"/>
      <c r="N423" s="254"/>
      <c r="O423" s="254"/>
      <c r="P423" s="254"/>
      <c r="Q423" s="254"/>
      <c r="R423" s="254"/>
      <c r="S423" s="254"/>
      <c r="T423" s="254"/>
      <c r="U423" s="254"/>
      <c r="V423" s="254"/>
      <c r="W423" s="254"/>
      <c r="X423" s="254"/>
    </row>
    <row r="424">
      <c r="A424" s="254"/>
      <c r="B424" s="254"/>
      <c r="C424" s="254"/>
      <c r="D424" s="254"/>
      <c r="E424" s="254"/>
      <c r="F424" s="254"/>
      <c r="G424" s="254"/>
      <c r="H424" s="254"/>
      <c r="I424" s="254"/>
      <c r="J424" s="254"/>
      <c r="K424" s="254"/>
      <c r="L424" s="254"/>
      <c r="M424" s="254"/>
      <c r="N424" s="254"/>
      <c r="O424" s="254"/>
      <c r="P424" s="254"/>
      <c r="Q424" s="254"/>
      <c r="R424" s="254"/>
      <c r="S424" s="254"/>
      <c r="T424" s="254"/>
      <c r="U424" s="254"/>
      <c r="V424" s="254"/>
      <c r="W424" s="254"/>
      <c r="X424" s="254"/>
    </row>
    <row r="425">
      <c r="A425" s="254"/>
      <c r="B425" s="254"/>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row>
    <row r="426">
      <c r="A426" s="254"/>
      <c r="B426" s="254"/>
      <c r="C426" s="254"/>
      <c r="D426" s="254"/>
      <c r="E426" s="254"/>
      <c r="F426" s="254"/>
      <c r="G426" s="254"/>
      <c r="H426" s="254"/>
      <c r="I426" s="254"/>
      <c r="J426" s="254"/>
      <c r="K426" s="254"/>
      <c r="L426" s="254"/>
      <c r="M426" s="254"/>
      <c r="N426" s="254"/>
      <c r="O426" s="254"/>
      <c r="P426" s="254"/>
      <c r="Q426" s="254"/>
      <c r="R426" s="254"/>
      <c r="S426" s="254"/>
      <c r="T426" s="254"/>
      <c r="U426" s="254"/>
      <c r="V426" s="254"/>
      <c r="W426" s="254"/>
      <c r="X426" s="254"/>
    </row>
    <row r="427">
      <c r="A427" s="254"/>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row>
    <row r="428">
      <c r="A428" s="254"/>
      <c r="B428" s="254"/>
      <c r="C428" s="254"/>
      <c r="D428" s="254"/>
      <c r="E428" s="254"/>
      <c r="F428" s="254"/>
      <c r="G428" s="254"/>
      <c r="H428" s="254"/>
      <c r="I428" s="254"/>
      <c r="J428" s="254"/>
      <c r="K428" s="254"/>
      <c r="L428" s="254"/>
      <c r="M428" s="254"/>
      <c r="N428" s="254"/>
      <c r="O428" s="254"/>
      <c r="P428" s="254"/>
      <c r="Q428" s="254"/>
      <c r="R428" s="254"/>
      <c r="S428" s="254"/>
      <c r="T428" s="254"/>
      <c r="U428" s="254"/>
      <c r="V428" s="254"/>
      <c r="W428" s="254"/>
      <c r="X428" s="254"/>
    </row>
    <row r="429">
      <c r="A429" s="254"/>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row>
    <row r="430">
      <c r="A430" s="254"/>
      <c r="B430" s="254"/>
      <c r="C430" s="254"/>
      <c r="D430" s="254"/>
      <c r="E430" s="254"/>
      <c r="F430" s="254"/>
      <c r="G430" s="254"/>
      <c r="H430" s="254"/>
      <c r="I430" s="254"/>
      <c r="J430" s="254"/>
      <c r="K430" s="254"/>
      <c r="L430" s="254"/>
      <c r="M430" s="254"/>
      <c r="N430" s="254"/>
      <c r="O430" s="254"/>
      <c r="P430" s="254"/>
      <c r="Q430" s="254"/>
      <c r="R430" s="254"/>
      <c r="S430" s="254"/>
      <c r="T430" s="254"/>
      <c r="U430" s="254"/>
      <c r="V430" s="254"/>
      <c r="W430" s="254"/>
      <c r="X430" s="254"/>
    </row>
    <row r="431">
      <c r="A431" s="254"/>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row>
    <row r="432">
      <c r="A432" s="254"/>
      <c r="B432" s="254"/>
      <c r="C432" s="254"/>
      <c r="D432" s="254"/>
      <c r="E432" s="254"/>
      <c r="F432" s="254"/>
      <c r="G432" s="254"/>
      <c r="H432" s="254"/>
      <c r="I432" s="254"/>
      <c r="J432" s="254"/>
      <c r="K432" s="254"/>
      <c r="L432" s="254"/>
      <c r="M432" s="254"/>
      <c r="N432" s="254"/>
      <c r="O432" s="254"/>
      <c r="P432" s="254"/>
      <c r="Q432" s="254"/>
      <c r="R432" s="254"/>
      <c r="S432" s="254"/>
      <c r="T432" s="254"/>
      <c r="U432" s="254"/>
      <c r="V432" s="254"/>
      <c r="W432" s="254"/>
      <c r="X432" s="254"/>
    </row>
    <row r="433">
      <c r="A433" s="254"/>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row>
    <row r="434">
      <c r="A434" s="254"/>
      <c r="B434" s="254"/>
      <c r="C434" s="254"/>
      <c r="D434" s="254"/>
      <c r="E434" s="254"/>
      <c r="F434" s="254"/>
      <c r="G434" s="254"/>
      <c r="H434" s="254"/>
      <c r="I434" s="254"/>
      <c r="J434" s="254"/>
      <c r="K434" s="254"/>
      <c r="L434" s="254"/>
      <c r="M434" s="254"/>
      <c r="N434" s="254"/>
      <c r="O434" s="254"/>
      <c r="P434" s="254"/>
      <c r="Q434" s="254"/>
      <c r="R434" s="254"/>
      <c r="S434" s="254"/>
      <c r="T434" s="254"/>
      <c r="U434" s="254"/>
      <c r="V434" s="254"/>
      <c r="W434" s="254"/>
      <c r="X434" s="254"/>
    </row>
    <row r="435">
      <c r="A435" s="254"/>
      <c r="B435" s="254"/>
      <c r="C435" s="254"/>
      <c r="D435" s="254"/>
      <c r="E435" s="254"/>
      <c r="F435" s="254"/>
      <c r="G435" s="254"/>
      <c r="H435" s="254"/>
      <c r="I435" s="254"/>
      <c r="J435" s="254"/>
      <c r="K435" s="254"/>
      <c r="L435" s="254"/>
      <c r="M435" s="254"/>
      <c r="N435" s="254"/>
      <c r="O435" s="254"/>
      <c r="P435" s="254"/>
      <c r="Q435" s="254"/>
      <c r="R435" s="254"/>
      <c r="S435" s="254"/>
      <c r="T435" s="254"/>
      <c r="U435" s="254"/>
      <c r="V435" s="254"/>
      <c r="W435" s="254"/>
      <c r="X435" s="254"/>
    </row>
    <row r="436">
      <c r="A436" s="254"/>
      <c r="B436" s="254"/>
      <c r="C436" s="254"/>
      <c r="D436" s="254"/>
      <c r="E436" s="254"/>
      <c r="F436" s="254"/>
      <c r="G436" s="254"/>
      <c r="H436" s="254"/>
      <c r="I436" s="254"/>
      <c r="J436" s="254"/>
      <c r="K436" s="254"/>
      <c r="L436" s="254"/>
      <c r="M436" s="254"/>
      <c r="N436" s="254"/>
      <c r="O436" s="254"/>
      <c r="P436" s="254"/>
      <c r="Q436" s="254"/>
      <c r="R436" s="254"/>
      <c r="S436" s="254"/>
      <c r="T436" s="254"/>
      <c r="U436" s="254"/>
      <c r="V436" s="254"/>
      <c r="W436" s="254"/>
      <c r="X436" s="254"/>
    </row>
    <row r="437">
      <c r="A437" s="254"/>
      <c r="B437" s="254"/>
      <c r="C437" s="254"/>
      <c r="D437" s="254"/>
      <c r="E437" s="254"/>
      <c r="F437" s="254"/>
      <c r="G437" s="254"/>
      <c r="H437" s="254"/>
      <c r="I437" s="254"/>
      <c r="J437" s="254"/>
      <c r="K437" s="254"/>
      <c r="L437" s="254"/>
      <c r="M437" s="254"/>
      <c r="N437" s="254"/>
      <c r="O437" s="254"/>
      <c r="P437" s="254"/>
      <c r="Q437" s="254"/>
      <c r="R437" s="254"/>
      <c r="S437" s="254"/>
      <c r="T437" s="254"/>
      <c r="U437" s="254"/>
      <c r="V437" s="254"/>
      <c r="W437" s="254"/>
      <c r="X437" s="254"/>
    </row>
    <row r="438">
      <c r="A438" s="254"/>
      <c r="B438" s="254"/>
      <c r="C438" s="254"/>
      <c r="D438" s="254"/>
      <c r="E438" s="254"/>
      <c r="F438" s="254"/>
      <c r="G438" s="254"/>
      <c r="H438" s="254"/>
      <c r="I438" s="254"/>
      <c r="J438" s="254"/>
      <c r="K438" s="254"/>
      <c r="L438" s="254"/>
      <c r="M438" s="254"/>
      <c r="N438" s="254"/>
      <c r="O438" s="254"/>
      <c r="P438" s="254"/>
      <c r="Q438" s="254"/>
      <c r="R438" s="254"/>
      <c r="S438" s="254"/>
      <c r="T438" s="254"/>
      <c r="U438" s="254"/>
      <c r="V438" s="254"/>
      <c r="W438" s="254"/>
      <c r="X438" s="254"/>
    </row>
    <row r="439">
      <c r="A439" s="254"/>
      <c r="B439" s="254"/>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row>
    <row r="440">
      <c r="A440" s="254"/>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row>
    <row r="441">
      <c r="A441" s="254"/>
      <c r="B441" s="254"/>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row>
    <row r="442">
      <c r="A442" s="254"/>
      <c r="B442" s="254"/>
      <c r="C442" s="254"/>
      <c r="D442" s="254"/>
      <c r="E442" s="254"/>
      <c r="F442" s="254"/>
      <c r="G442" s="254"/>
      <c r="H442" s="254"/>
      <c r="I442" s="254"/>
      <c r="J442" s="254"/>
      <c r="K442" s="254"/>
      <c r="L442" s="254"/>
      <c r="M442" s="254"/>
      <c r="N442" s="254"/>
      <c r="O442" s="254"/>
      <c r="P442" s="254"/>
      <c r="Q442" s="254"/>
      <c r="R442" s="254"/>
      <c r="S442" s="254"/>
      <c r="T442" s="254"/>
      <c r="U442" s="254"/>
      <c r="V442" s="254"/>
      <c r="W442" s="254"/>
      <c r="X442" s="254"/>
    </row>
    <row r="443">
      <c r="A443" s="254"/>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row>
    <row r="444">
      <c r="A444" s="254"/>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row>
    <row r="445">
      <c r="A445" s="254"/>
      <c r="B445" s="254"/>
      <c r="C445" s="254"/>
      <c r="D445" s="254"/>
      <c r="E445" s="254"/>
      <c r="F445" s="254"/>
      <c r="G445" s="254"/>
      <c r="H445" s="254"/>
      <c r="I445" s="254"/>
      <c r="J445" s="254"/>
      <c r="K445" s="254"/>
      <c r="L445" s="254"/>
      <c r="M445" s="254"/>
      <c r="N445" s="254"/>
      <c r="O445" s="254"/>
      <c r="P445" s="254"/>
      <c r="Q445" s="254"/>
      <c r="R445" s="254"/>
      <c r="S445" s="254"/>
      <c r="T445" s="254"/>
      <c r="U445" s="254"/>
      <c r="V445" s="254"/>
      <c r="W445" s="254"/>
      <c r="X445" s="254"/>
    </row>
    <row r="446">
      <c r="A446" s="254"/>
      <c r="B446" s="254"/>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row>
    <row r="447">
      <c r="A447" s="254"/>
      <c r="B447" s="254"/>
      <c r="C447" s="254"/>
      <c r="D447" s="254"/>
      <c r="E447" s="254"/>
      <c r="F447" s="254"/>
      <c r="G447" s="254"/>
      <c r="H447" s="254"/>
      <c r="I447" s="254"/>
      <c r="J447" s="254"/>
      <c r="K447" s="254"/>
      <c r="L447" s="254"/>
      <c r="M447" s="254"/>
      <c r="N447" s="254"/>
      <c r="O447" s="254"/>
      <c r="P447" s="254"/>
      <c r="Q447" s="254"/>
      <c r="R447" s="254"/>
      <c r="S447" s="254"/>
      <c r="T447" s="254"/>
      <c r="U447" s="254"/>
      <c r="V447" s="254"/>
      <c r="W447" s="254"/>
      <c r="X447" s="254"/>
    </row>
    <row r="448">
      <c r="A448" s="254"/>
      <c r="B448" s="254"/>
      <c r="C448" s="254"/>
      <c r="D448" s="254"/>
      <c r="E448" s="254"/>
      <c r="F448" s="254"/>
      <c r="G448" s="254"/>
      <c r="H448" s="254"/>
      <c r="I448" s="254"/>
      <c r="J448" s="254"/>
      <c r="K448" s="254"/>
      <c r="L448" s="254"/>
      <c r="M448" s="254"/>
      <c r="N448" s="254"/>
      <c r="O448" s="254"/>
      <c r="P448" s="254"/>
      <c r="Q448" s="254"/>
      <c r="R448" s="254"/>
      <c r="S448" s="254"/>
      <c r="T448" s="254"/>
      <c r="U448" s="254"/>
      <c r="V448" s="254"/>
      <c r="W448" s="254"/>
      <c r="X448" s="254"/>
    </row>
    <row r="449">
      <c r="A449" s="254"/>
      <c r="B449" s="254"/>
      <c r="C449" s="254"/>
      <c r="D449" s="254"/>
      <c r="E449" s="254"/>
      <c r="F449" s="254"/>
      <c r="G449" s="254"/>
      <c r="H449" s="254"/>
      <c r="I449" s="254"/>
      <c r="J449" s="254"/>
      <c r="K449" s="254"/>
      <c r="L449" s="254"/>
      <c r="M449" s="254"/>
      <c r="N449" s="254"/>
      <c r="O449" s="254"/>
      <c r="P449" s="254"/>
      <c r="Q449" s="254"/>
      <c r="R449" s="254"/>
      <c r="S449" s="254"/>
      <c r="T449" s="254"/>
      <c r="U449" s="254"/>
      <c r="V449" s="254"/>
      <c r="W449" s="254"/>
      <c r="X449" s="254"/>
    </row>
    <row r="450">
      <c r="A450" s="254"/>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row>
    <row r="451">
      <c r="A451" s="254"/>
      <c r="B451" s="254"/>
      <c r="C451" s="254"/>
      <c r="D451" s="254"/>
      <c r="E451" s="254"/>
      <c r="F451" s="254"/>
      <c r="G451" s="254"/>
      <c r="H451" s="254"/>
      <c r="I451" s="254"/>
      <c r="J451" s="254"/>
      <c r="K451" s="254"/>
      <c r="L451" s="254"/>
      <c r="M451" s="254"/>
      <c r="N451" s="254"/>
      <c r="O451" s="254"/>
      <c r="P451" s="254"/>
      <c r="Q451" s="254"/>
      <c r="R451" s="254"/>
      <c r="S451" s="254"/>
      <c r="T451" s="254"/>
      <c r="U451" s="254"/>
      <c r="V451" s="254"/>
      <c r="W451" s="254"/>
      <c r="X451" s="254"/>
    </row>
    <row r="452">
      <c r="A452" s="254"/>
      <c r="B452" s="254"/>
      <c r="C452" s="254"/>
      <c r="D452" s="254"/>
      <c r="E452" s="254"/>
      <c r="F452" s="254"/>
      <c r="G452" s="254"/>
      <c r="H452" s="254"/>
      <c r="I452" s="254"/>
      <c r="J452" s="254"/>
      <c r="K452" s="254"/>
      <c r="L452" s="254"/>
      <c r="M452" s="254"/>
      <c r="N452" s="254"/>
      <c r="O452" s="254"/>
      <c r="P452" s="254"/>
      <c r="Q452" s="254"/>
      <c r="R452" s="254"/>
      <c r="S452" s="254"/>
      <c r="T452" s="254"/>
      <c r="U452" s="254"/>
      <c r="V452" s="254"/>
      <c r="W452" s="254"/>
      <c r="X452" s="254"/>
    </row>
    <row r="453">
      <c r="A453" s="254"/>
      <c r="B453" s="254"/>
      <c r="C453" s="254"/>
      <c r="D453" s="254"/>
      <c r="E453" s="254"/>
      <c r="F453" s="254"/>
      <c r="G453" s="254"/>
      <c r="H453" s="254"/>
      <c r="I453" s="254"/>
      <c r="J453" s="254"/>
      <c r="K453" s="254"/>
      <c r="L453" s="254"/>
      <c r="M453" s="254"/>
      <c r="N453" s="254"/>
      <c r="O453" s="254"/>
      <c r="P453" s="254"/>
      <c r="Q453" s="254"/>
      <c r="R453" s="254"/>
      <c r="S453" s="254"/>
      <c r="T453" s="254"/>
      <c r="U453" s="254"/>
      <c r="V453" s="254"/>
      <c r="W453" s="254"/>
      <c r="X453" s="254"/>
    </row>
    <row r="454">
      <c r="A454" s="254"/>
      <c r="B454" s="254"/>
      <c r="C454" s="254"/>
      <c r="D454" s="254"/>
      <c r="E454" s="254"/>
      <c r="F454" s="254"/>
      <c r="G454" s="254"/>
      <c r="H454" s="254"/>
      <c r="I454" s="254"/>
      <c r="J454" s="254"/>
      <c r="K454" s="254"/>
      <c r="L454" s="254"/>
      <c r="M454" s="254"/>
      <c r="N454" s="254"/>
      <c r="O454" s="254"/>
      <c r="P454" s="254"/>
      <c r="Q454" s="254"/>
      <c r="R454" s="254"/>
      <c r="S454" s="254"/>
      <c r="T454" s="254"/>
      <c r="U454" s="254"/>
      <c r="V454" s="254"/>
      <c r="W454" s="254"/>
      <c r="X454" s="254"/>
    </row>
    <row r="455">
      <c r="A455" s="254"/>
      <c r="B455" s="254"/>
      <c r="C455" s="254"/>
      <c r="D455" s="254"/>
      <c r="E455" s="254"/>
      <c r="F455" s="254"/>
      <c r="G455" s="254"/>
      <c r="H455" s="254"/>
      <c r="I455" s="254"/>
      <c r="J455" s="254"/>
      <c r="K455" s="254"/>
      <c r="L455" s="254"/>
      <c r="M455" s="254"/>
      <c r="N455" s="254"/>
      <c r="O455" s="254"/>
      <c r="P455" s="254"/>
      <c r="Q455" s="254"/>
      <c r="R455" s="254"/>
      <c r="S455" s="254"/>
      <c r="T455" s="254"/>
      <c r="U455" s="254"/>
      <c r="V455" s="254"/>
      <c r="W455" s="254"/>
      <c r="X455" s="254"/>
    </row>
    <row r="456">
      <c r="A456" s="254"/>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row>
    <row r="457">
      <c r="A457" s="254"/>
      <c r="B457" s="254"/>
      <c r="C457" s="254"/>
      <c r="D457" s="254"/>
      <c r="E457" s="254"/>
      <c r="F457" s="254"/>
      <c r="G457" s="254"/>
      <c r="H457" s="254"/>
      <c r="I457" s="254"/>
      <c r="J457" s="254"/>
      <c r="K457" s="254"/>
      <c r="L457" s="254"/>
      <c r="M457" s="254"/>
      <c r="N457" s="254"/>
      <c r="O457" s="254"/>
      <c r="P457" s="254"/>
      <c r="Q457" s="254"/>
      <c r="R457" s="254"/>
      <c r="S457" s="254"/>
      <c r="T457" s="254"/>
      <c r="U457" s="254"/>
      <c r="V457" s="254"/>
      <c r="W457" s="254"/>
      <c r="X457" s="254"/>
    </row>
    <row r="458">
      <c r="A458" s="254"/>
      <c r="B458" s="254"/>
      <c r="C458" s="254"/>
      <c r="D458" s="254"/>
      <c r="E458" s="254"/>
      <c r="F458" s="254"/>
      <c r="G458" s="254"/>
      <c r="H458" s="254"/>
      <c r="I458" s="254"/>
      <c r="J458" s="254"/>
      <c r="K458" s="254"/>
      <c r="L458" s="254"/>
      <c r="M458" s="254"/>
      <c r="N458" s="254"/>
      <c r="O458" s="254"/>
      <c r="P458" s="254"/>
      <c r="Q458" s="254"/>
      <c r="R458" s="254"/>
      <c r="S458" s="254"/>
      <c r="T458" s="254"/>
      <c r="U458" s="254"/>
      <c r="V458" s="254"/>
      <c r="W458" s="254"/>
      <c r="X458" s="254"/>
    </row>
    <row r="459">
      <c r="A459" s="254"/>
      <c r="B459" s="254"/>
      <c r="C459" s="254"/>
      <c r="D459" s="254"/>
      <c r="E459" s="254"/>
      <c r="F459" s="254"/>
      <c r="G459" s="254"/>
      <c r="H459" s="254"/>
      <c r="I459" s="254"/>
      <c r="J459" s="254"/>
      <c r="K459" s="254"/>
      <c r="L459" s="254"/>
      <c r="M459" s="254"/>
      <c r="N459" s="254"/>
      <c r="O459" s="254"/>
      <c r="P459" s="254"/>
      <c r="Q459" s="254"/>
      <c r="R459" s="254"/>
      <c r="S459" s="254"/>
      <c r="T459" s="254"/>
      <c r="U459" s="254"/>
      <c r="V459" s="254"/>
      <c r="W459" s="254"/>
      <c r="X459" s="254"/>
    </row>
    <row r="460">
      <c r="A460" s="254"/>
      <c r="B460" s="254"/>
      <c r="C460" s="254"/>
      <c r="D460" s="254"/>
      <c r="E460" s="254"/>
      <c r="F460" s="254"/>
      <c r="G460" s="254"/>
      <c r="H460" s="254"/>
      <c r="I460" s="254"/>
      <c r="J460" s="254"/>
      <c r="K460" s="254"/>
      <c r="L460" s="254"/>
      <c r="M460" s="254"/>
      <c r="N460" s="254"/>
      <c r="O460" s="254"/>
      <c r="P460" s="254"/>
      <c r="Q460" s="254"/>
      <c r="R460" s="254"/>
      <c r="S460" s="254"/>
      <c r="T460" s="254"/>
      <c r="U460" s="254"/>
      <c r="V460" s="254"/>
      <c r="W460" s="254"/>
      <c r="X460" s="254"/>
    </row>
    <row r="461">
      <c r="A461" s="254"/>
      <c r="B461" s="254"/>
      <c r="C461" s="254"/>
      <c r="D461" s="254"/>
      <c r="E461" s="254"/>
      <c r="F461" s="254"/>
      <c r="G461" s="254"/>
      <c r="H461" s="254"/>
      <c r="I461" s="254"/>
      <c r="J461" s="254"/>
      <c r="K461" s="254"/>
      <c r="L461" s="254"/>
      <c r="M461" s="254"/>
      <c r="N461" s="254"/>
      <c r="O461" s="254"/>
      <c r="P461" s="254"/>
      <c r="Q461" s="254"/>
      <c r="R461" s="254"/>
      <c r="S461" s="254"/>
      <c r="T461" s="254"/>
      <c r="U461" s="254"/>
      <c r="V461" s="254"/>
      <c r="W461" s="254"/>
      <c r="X461" s="254"/>
    </row>
    <row r="462">
      <c r="A462" s="254"/>
      <c r="B462" s="254"/>
      <c r="C462" s="254"/>
      <c r="D462" s="254"/>
      <c r="E462" s="254"/>
      <c r="F462" s="254"/>
      <c r="G462" s="254"/>
      <c r="H462" s="254"/>
      <c r="I462" s="254"/>
      <c r="J462" s="254"/>
      <c r="K462" s="254"/>
      <c r="L462" s="254"/>
      <c r="M462" s="254"/>
      <c r="N462" s="254"/>
      <c r="O462" s="254"/>
      <c r="P462" s="254"/>
      <c r="Q462" s="254"/>
      <c r="R462" s="254"/>
      <c r="S462" s="254"/>
      <c r="T462" s="254"/>
      <c r="U462" s="254"/>
      <c r="V462" s="254"/>
      <c r="W462" s="254"/>
      <c r="X462" s="254"/>
    </row>
    <row r="463">
      <c r="A463" s="254"/>
      <c r="B463" s="254"/>
      <c r="C463" s="254"/>
      <c r="D463" s="254"/>
      <c r="E463" s="254"/>
      <c r="F463" s="254"/>
      <c r="G463" s="254"/>
      <c r="H463" s="254"/>
      <c r="I463" s="254"/>
      <c r="J463" s="254"/>
      <c r="K463" s="254"/>
      <c r="L463" s="254"/>
      <c r="M463" s="254"/>
      <c r="N463" s="254"/>
      <c r="O463" s="254"/>
      <c r="P463" s="254"/>
      <c r="Q463" s="254"/>
      <c r="R463" s="254"/>
      <c r="S463" s="254"/>
      <c r="T463" s="254"/>
      <c r="U463" s="254"/>
      <c r="V463" s="254"/>
      <c r="W463" s="254"/>
      <c r="X463" s="254"/>
    </row>
    <row r="464">
      <c r="A464" s="254"/>
      <c r="B464" s="254"/>
      <c r="C464" s="254"/>
      <c r="D464" s="254"/>
      <c r="E464" s="254"/>
      <c r="F464" s="254"/>
      <c r="G464" s="254"/>
      <c r="H464" s="254"/>
      <c r="I464" s="254"/>
      <c r="J464" s="254"/>
      <c r="K464" s="254"/>
      <c r="L464" s="254"/>
      <c r="M464" s="254"/>
      <c r="N464" s="254"/>
      <c r="O464" s="254"/>
      <c r="P464" s="254"/>
      <c r="Q464" s="254"/>
      <c r="R464" s="254"/>
      <c r="S464" s="254"/>
      <c r="T464" s="254"/>
      <c r="U464" s="254"/>
      <c r="V464" s="254"/>
      <c r="W464" s="254"/>
      <c r="X464" s="254"/>
    </row>
    <row r="465">
      <c r="A465" s="254"/>
      <c r="B465" s="254"/>
      <c r="C465" s="254"/>
      <c r="D465" s="254"/>
      <c r="E465" s="254"/>
      <c r="F465" s="254"/>
      <c r="G465" s="254"/>
      <c r="H465" s="254"/>
      <c r="I465" s="254"/>
      <c r="J465" s="254"/>
      <c r="K465" s="254"/>
      <c r="L465" s="254"/>
      <c r="M465" s="254"/>
      <c r="N465" s="254"/>
      <c r="O465" s="254"/>
      <c r="P465" s="254"/>
      <c r="Q465" s="254"/>
      <c r="R465" s="254"/>
      <c r="S465" s="254"/>
      <c r="T465" s="254"/>
      <c r="U465" s="254"/>
      <c r="V465" s="254"/>
      <c r="W465" s="254"/>
      <c r="X465" s="254"/>
    </row>
    <row r="466">
      <c r="A466" s="254"/>
      <c r="B466" s="254"/>
      <c r="C466" s="254"/>
      <c r="D466" s="254"/>
      <c r="E466" s="254"/>
      <c r="F466" s="254"/>
      <c r="G466" s="254"/>
      <c r="H466" s="254"/>
      <c r="I466" s="254"/>
      <c r="J466" s="254"/>
      <c r="K466" s="254"/>
      <c r="L466" s="254"/>
      <c r="M466" s="254"/>
      <c r="N466" s="254"/>
      <c r="O466" s="254"/>
      <c r="P466" s="254"/>
      <c r="Q466" s="254"/>
      <c r="R466" s="254"/>
      <c r="S466" s="254"/>
      <c r="T466" s="254"/>
      <c r="U466" s="254"/>
      <c r="V466" s="254"/>
      <c r="W466" s="254"/>
      <c r="X466" s="254"/>
    </row>
    <row r="467">
      <c r="A467" s="254"/>
      <c r="B467" s="254"/>
      <c r="C467" s="254"/>
      <c r="D467" s="254"/>
      <c r="E467" s="254"/>
      <c r="F467" s="254"/>
      <c r="G467" s="254"/>
      <c r="H467" s="254"/>
      <c r="I467" s="254"/>
      <c r="J467" s="254"/>
      <c r="K467" s="254"/>
      <c r="L467" s="254"/>
      <c r="M467" s="254"/>
      <c r="N467" s="254"/>
      <c r="O467" s="254"/>
      <c r="P467" s="254"/>
      <c r="Q467" s="254"/>
      <c r="R467" s="254"/>
      <c r="S467" s="254"/>
      <c r="T467" s="254"/>
      <c r="U467" s="254"/>
      <c r="V467" s="254"/>
      <c r="W467" s="254"/>
      <c r="X467" s="254"/>
    </row>
    <row r="468">
      <c r="A468" s="254"/>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row>
    <row r="469">
      <c r="A469" s="254"/>
      <c r="B469" s="254"/>
      <c r="C469" s="254"/>
      <c r="D469" s="254"/>
      <c r="E469" s="254"/>
      <c r="F469" s="254"/>
      <c r="G469" s="254"/>
      <c r="H469" s="254"/>
      <c r="I469" s="254"/>
      <c r="J469" s="254"/>
      <c r="K469" s="254"/>
      <c r="L469" s="254"/>
      <c r="M469" s="254"/>
      <c r="N469" s="254"/>
      <c r="O469" s="254"/>
      <c r="P469" s="254"/>
      <c r="Q469" s="254"/>
      <c r="R469" s="254"/>
      <c r="S469" s="254"/>
      <c r="T469" s="254"/>
      <c r="U469" s="254"/>
      <c r="V469" s="254"/>
      <c r="W469" s="254"/>
      <c r="X469" s="254"/>
    </row>
    <row r="470">
      <c r="A470" s="254"/>
      <c r="B470" s="254"/>
      <c r="C470" s="254"/>
      <c r="D470" s="254"/>
      <c r="E470" s="254"/>
      <c r="F470" s="254"/>
      <c r="G470" s="254"/>
      <c r="H470" s="254"/>
      <c r="I470" s="254"/>
      <c r="J470" s="254"/>
      <c r="K470" s="254"/>
      <c r="L470" s="254"/>
      <c r="M470" s="254"/>
      <c r="N470" s="254"/>
      <c r="O470" s="254"/>
      <c r="P470" s="254"/>
      <c r="Q470" s="254"/>
      <c r="R470" s="254"/>
      <c r="S470" s="254"/>
      <c r="T470" s="254"/>
      <c r="U470" s="254"/>
      <c r="V470" s="254"/>
      <c r="W470" s="254"/>
      <c r="X470" s="254"/>
    </row>
    <row r="471">
      <c r="A471" s="254"/>
      <c r="B471" s="254"/>
      <c r="C471" s="254"/>
      <c r="D471" s="254"/>
      <c r="E471" s="254"/>
      <c r="F471" s="254"/>
      <c r="G471" s="254"/>
      <c r="H471" s="254"/>
      <c r="I471" s="254"/>
      <c r="J471" s="254"/>
      <c r="K471" s="254"/>
      <c r="L471" s="254"/>
      <c r="M471" s="254"/>
      <c r="N471" s="254"/>
      <c r="O471" s="254"/>
      <c r="P471" s="254"/>
      <c r="Q471" s="254"/>
      <c r="R471" s="254"/>
      <c r="S471" s="254"/>
      <c r="T471" s="254"/>
      <c r="U471" s="254"/>
      <c r="V471" s="254"/>
      <c r="W471" s="254"/>
      <c r="X471" s="254"/>
    </row>
    <row r="472">
      <c r="A472" s="254"/>
      <c r="B472" s="254"/>
      <c r="C472" s="254"/>
      <c r="D472" s="254"/>
      <c r="E472" s="254"/>
      <c r="F472" s="254"/>
      <c r="G472" s="254"/>
      <c r="H472" s="254"/>
      <c r="I472" s="254"/>
      <c r="J472" s="254"/>
      <c r="K472" s="254"/>
      <c r="L472" s="254"/>
      <c r="M472" s="254"/>
      <c r="N472" s="254"/>
      <c r="O472" s="254"/>
      <c r="P472" s="254"/>
      <c r="Q472" s="254"/>
      <c r="R472" s="254"/>
      <c r="S472" s="254"/>
      <c r="T472" s="254"/>
      <c r="U472" s="254"/>
      <c r="V472" s="254"/>
      <c r="W472" s="254"/>
      <c r="X472" s="254"/>
    </row>
    <row r="473">
      <c r="A473" s="254"/>
      <c r="B473" s="254"/>
      <c r="C473" s="254"/>
      <c r="D473" s="254"/>
      <c r="E473" s="254"/>
      <c r="F473" s="254"/>
      <c r="G473" s="254"/>
      <c r="H473" s="254"/>
      <c r="I473" s="254"/>
      <c r="J473" s="254"/>
      <c r="K473" s="254"/>
      <c r="L473" s="254"/>
      <c r="M473" s="254"/>
      <c r="N473" s="254"/>
      <c r="O473" s="254"/>
      <c r="P473" s="254"/>
      <c r="Q473" s="254"/>
      <c r="R473" s="254"/>
      <c r="S473" s="254"/>
      <c r="T473" s="254"/>
      <c r="U473" s="254"/>
      <c r="V473" s="254"/>
      <c r="W473" s="254"/>
      <c r="X473" s="254"/>
    </row>
    <row r="474">
      <c r="A474" s="254"/>
      <c r="B474" s="254"/>
      <c r="C474" s="254"/>
      <c r="D474" s="254"/>
      <c r="E474" s="254"/>
      <c r="F474" s="254"/>
      <c r="G474" s="254"/>
      <c r="H474" s="254"/>
      <c r="I474" s="254"/>
      <c r="J474" s="254"/>
      <c r="K474" s="254"/>
      <c r="L474" s="254"/>
      <c r="M474" s="254"/>
      <c r="N474" s="254"/>
      <c r="O474" s="254"/>
      <c r="P474" s="254"/>
      <c r="Q474" s="254"/>
      <c r="R474" s="254"/>
      <c r="S474" s="254"/>
      <c r="T474" s="254"/>
      <c r="U474" s="254"/>
      <c r="V474" s="254"/>
      <c r="W474" s="254"/>
      <c r="X474" s="254"/>
    </row>
    <row r="475">
      <c r="A475" s="254"/>
      <c r="B475" s="254"/>
      <c r="C475" s="254"/>
      <c r="D475" s="254"/>
      <c r="E475" s="254"/>
      <c r="F475" s="254"/>
      <c r="G475" s="254"/>
      <c r="H475" s="254"/>
      <c r="I475" s="254"/>
      <c r="J475" s="254"/>
      <c r="K475" s="254"/>
      <c r="L475" s="254"/>
      <c r="M475" s="254"/>
      <c r="N475" s="254"/>
      <c r="O475" s="254"/>
      <c r="P475" s="254"/>
      <c r="Q475" s="254"/>
      <c r="R475" s="254"/>
      <c r="S475" s="254"/>
      <c r="T475" s="254"/>
      <c r="U475" s="254"/>
      <c r="V475" s="254"/>
      <c r="W475" s="254"/>
      <c r="X475" s="254"/>
    </row>
    <row r="476">
      <c r="A476" s="254"/>
      <c r="B476" s="254"/>
      <c r="C476" s="254"/>
      <c r="D476" s="254"/>
      <c r="E476" s="254"/>
      <c r="F476" s="254"/>
      <c r="G476" s="254"/>
      <c r="H476" s="254"/>
      <c r="I476" s="254"/>
      <c r="J476" s="254"/>
      <c r="K476" s="254"/>
      <c r="L476" s="254"/>
      <c r="M476" s="254"/>
      <c r="N476" s="254"/>
      <c r="O476" s="254"/>
      <c r="P476" s="254"/>
      <c r="Q476" s="254"/>
      <c r="R476" s="254"/>
      <c r="S476" s="254"/>
      <c r="T476" s="254"/>
      <c r="U476" s="254"/>
      <c r="V476" s="254"/>
      <c r="W476" s="254"/>
      <c r="X476" s="254"/>
    </row>
    <row r="477">
      <c r="A477" s="254"/>
      <c r="B477" s="254"/>
      <c r="C477" s="254"/>
      <c r="D477" s="254"/>
      <c r="E477" s="254"/>
      <c r="F477" s="254"/>
      <c r="G477" s="254"/>
      <c r="H477" s="254"/>
      <c r="I477" s="254"/>
      <c r="J477" s="254"/>
      <c r="K477" s="254"/>
      <c r="L477" s="254"/>
      <c r="M477" s="254"/>
      <c r="N477" s="254"/>
      <c r="O477" s="254"/>
      <c r="P477" s="254"/>
      <c r="Q477" s="254"/>
      <c r="R477" s="254"/>
      <c r="S477" s="254"/>
      <c r="T477" s="254"/>
      <c r="U477" s="254"/>
      <c r="V477" s="254"/>
      <c r="W477" s="254"/>
      <c r="X477" s="254"/>
    </row>
    <row r="478">
      <c r="A478" s="254"/>
      <c r="B478" s="254"/>
      <c r="C478" s="254"/>
      <c r="D478" s="254"/>
      <c r="E478" s="254"/>
      <c r="F478" s="254"/>
      <c r="G478" s="254"/>
      <c r="H478" s="254"/>
      <c r="I478" s="254"/>
      <c r="J478" s="254"/>
      <c r="K478" s="254"/>
      <c r="L478" s="254"/>
      <c r="M478" s="254"/>
      <c r="N478" s="254"/>
      <c r="O478" s="254"/>
      <c r="P478" s="254"/>
      <c r="Q478" s="254"/>
      <c r="R478" s="254"/>
      <c r="S478" s="254"/>
      <c r="T478" s="254"/>
      <c r="U478" s="254"/>
      <c r="V478" s="254"/>
      <c r="W478" s="254"/>
      <c r="X478" s="254"/>
    </row>
    <row r="479">
      <c r="A479" s="254"/>
      <c r="B479" s="254"/>
      <c r="C479" s="254"/>
      <c r="D479" s="254"/>
      <c r="E479" s="254"/>
      <c r="F479" s="254"/>
      <c r="G479" s="254"/>
      <c r="H479" s="254"/>
      <c r="I479" s="254"/>
      <c r="J479" s="254"/>
      <c r="K479" s="254"/>
      <c r="L479" s="254"/>
      <c r="M479" s="254"/>
      <c r="N479" s="254"/>
      <c r="O479" s="254"/>
      <c r="P479" s="254"/>
      <c r="Q479" s="254"/>
      <c r="R479" s="254"/>
      <c r="S479" s="254"/>
      <c r="T479" s="254"/>
      <c r="U479" s="254"/>
      <c r="V479" s="254"/>
      <c r="W479" s="254"/>
      <c r="X479" s="254"/>
    </row>
    <row r="480">
      <c r="A480" s="254"/>
      <c r="B480" s="254"/>
      <c r="C480" s="254"/>
      <c r="D480" s="254"/>
      <c r="E480" s="254"/>
      <c r="F480" s="254"/>
      <c r="G480" s="254"/>
      <c r="H480" s="254"/>
      <c r="I480" s="254"/>
      <c r="J480" s="254"/>
      <c r="K480" s="254"/>
      <c r="L480" s="254"/>
      <c r="M480" s="254"/>
      <c r="N480" s="254"/>
      <c r="O480" s="254"/>
      <c r="P480" s="254"/>
      <c r="Q480" s="254"/>
      <c r="R480" s="254"/>
      <c r="S480" s="254"/>
      <c r="T480" s="254"/>
      <c r="U480" s="254"/>
      <c r="V480" s="254"/>
      <c r="W480" s="254"/>
      <c r="X480" s="254"/>
    </row>
    <row r="481">
      <c r="A481" s="254"/>
      <c r="B481" s="254"/>
      <c r="C481" s="254"/>
      <c r="D481" s="254"/>
      <c r="E481" s="254"/>
      <c r="F481" s="254"/>
      <c r="G481" s="254"/>
      <c r="H481" s="254"/>
      <c r="I481" s="254"/>
      <c r="J481" s="254"/>
      <c r="K481" s="254"/>
      <c r="L481" s="254"/>
      <c r="M481" s="254"/>
      <c r="N481" s="254"/>
      <c r="O481" s="254"/>
      <c r="P481" s="254"/>
      <c r="Q481" s="254"/>
      <c r="R481" s="254"/>
      <c r="S481" s="254"/>
      <c r="T481" s="254"/>
      <c r="U481" s="254"/>
      <c r="V481" s="254"/>
      <c r="W481" s="254"/>
      <c r="X481" s="254"/>
    </row>
    <row r="482">
      <c r="A482" s="254"/>
      <c r="B482" s="254"/>
      <c r="C482" s="254"/>
      <c r="D482" s="254"/>
      <c r="E482" s="254"/>
      <c r="F482" s="254"/>
      <c r="G482" s="254"/>
      <c r="H482" s="254"/>
      <c r="I482" s="254"/>
      <c r="J482" s="254"/>
      <c r="K482" s="254"/>
      <c r="L482" s="254"/>
      <c r="M482" s="254"/>
      <c r="N482" s="254"/>
      <c r="O482" s="254"/>
      <c r="P482" s="254"/>
      <c r="Q482" s="254"/>
      <c r="R482" s="254"/>
      <c r="S482" s="254"/>
      <c r="T482" s="254"/>
      <c r="U482" s="254"/>
      <c r="V482" s="254"/>
      <c r="W482" s="254"/>
      <c r="X482" s="254"/>
    </row>
    <row r="483">
      <c r="A483" s="254"/>
      <c r="B483" s="254"/>
      <c r="C483" s="254"/>
      <c r="D483" s="254"/>
      <c r="E483" s="254"/>
      <c r="F483" s="254"/>
      <c r="G483" s="254"/>
      <c r="H483" s="254"/>
      <c r="I483" s="254"/>
      <c r="J483" s="254"/>
      <c r="K483" s="254"/>
      <c r="L483" s="254"/>
      <c r="M483" s="254"/>
      <c r="N483" s="254"/>
      <c r="O483" s="254"/>
      <c r="P483" s="254"/>
      <c r="Q483" s="254"/>
      <c r="R483" s="254"/>
      <c r="S483" s="254"/>
      <c r="T483" s="254"/>
      <c r="U483" s="254"/>
      <c r="V483" s="254"/>
      <c r="W483" s="254"/>
      <c r="X483" s="254"/>
    </row>
    <row r="484">
      <c r="A484" s="254"/>
      <c r="B484" s="254"/>
      <c r="C484" s="254"/>
      <c r="D484" s="254"/>
      <c r="E484" s="254"/>
      <c r="F484" s="254"/>
      <c r="G484" s="254"/>
      <c r="H484" s="254"/>
      <c r="I484" s="254"/>
      <c r="J484" s="254"/>
      <c r="K484" s="254"/>
      <c r="L484" s="254"/>
      <c r="M484" s="254"/>
      <c r="N484" s="254"/>
      <c r="O484" s="254"/>
      <c r="P484" s="254"/>
      <c r="Q484" s="254"/>
      <c r="R484" s="254"/>
      <c r="S484" s="254"/>
      <c r="T484" s="254"/>
      <c r="U484" s="254"/>
      <c r="V484" s="254"/>
      <c r="W484" s="254"/>
      <c r="X484" s="254"/>
    </row>
    <row r="485">
      <c r="A485" s="254"/>
      <c r="B485" s="254"/>
      <c r="C485" s="254"/>
      <c r="D485" s="254"/>
      <c r="E485" s="254"/>
      <c r="F485" s="254"/>
      <c r="G485" s="254"/>
      <c r="H485" s="254"/>
      <c r="I485" s="254"/>
      <c r="J485" s="254"/>
      <c r="K485" s="254"/>
      <c r="L485" s="254"/>
      <c r="M485" s="254"/>
      <c r="N485" s="254"/>
      <c r="O485" s="254"/>
      <c r="P485" s="254"/>
      <c r="Q485" s="254"/>
      <c r="R485" s="254"/>
      <c r="S485" s="254"/>
      <c r="T485" s="254"/>
      <c r="U485" s="254"/>
      <c r="V485" s="254"/>
      <c r="W485" s="254"/>
      <c r="X485" s="254"/>
    </row>
    <row r="486">
      <c r="A486" s="254"/>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row>
    <row r="487">
      <c r="A487" s="254"/>
      <c r="B487" s="254"/>
      <c r="C487" s="254"/>
      <c r="D487" s="254"/>
      <c r="E487" s="254"/>
      <c r="F487" s="254"/>
      <c r="G487" s="254"/>
      <c r="H487" s="254"/>
      <c r="I487" s="254"/>
      <c r="J487" s="254"/>
      <c r="K487" s="254"/>
      <c r="L487" s="254"/>
      <c r="M487" s="254"/>
      <c r="N487" s="254"/>
      <c r="O487" s="254"/>
      <c r="P487" s="254"/>
      <c r="Q487" s="254"/>
      <c r="R487" s="254"/>
      <c r="S487" s="254"/>
      <c r="T487" s="254"/>
      <c r="U487" s="254"/>
      <c r="V487" s="254"/>
      <c r="W487" s="254"/>
      <c r="X487" s="254"/>
    </row>
    <row r="488">
      <c r="A488" s="254"/>
      <c r="B488" s="254"/>
      <c r="C488" s="254"/>
      <c r="D488" s="254"/>
      <c r="E488" s="254"/>
      <c r="F488" s="254"/>
      <c r="G488" s="254"/>
      <c r="H488" s="254"/>
      <c r="I488" s="254"/>
      <c r="J488" s="254"/>
      <c r="K488" s="254"/>
      <c r="L488" s="254"/>
      <c r="M488" s="254"/>
      <c r="N488" s="254"/>
      <c r="O488" s="254"/>
      <c r="P488" s="254"/>
      <c r="Q488" s="254"/>
      <c r="R488" s="254"/>
      <c r="S488" s="254"/>
      <c r="T488" s="254"/>
      <c r="U488" s="254"/>
      <c r="V488" s="254"/>
      <c r="W488" s="254"/>
      <c r="X488" s="254"/>
    </row>
    <row r="489">
      <c r="A489" s="254"/>
      <c r="B489" s="254"/>
      <c r="C489" s="254"/>
      <c r="D489" s="254"/>
      <c r="E489" s="254"/>
      <c r="F489" s="254"/>
      <c r="G489" s="254"/>
      <c r="H489" s="254"/>
      <c r="I489" s="254"/>
      <c r="J489" s="254"/>
      <c r="K489" s="254"/>
      <c r="L489" s="254"/>
      <c r="M489" s="254"/>
      <c r="N489" s="254"/>
      <c r="O489" s="254"/>
      <c r="P489" s="254"/>
      <c r="Q489" s="254"/>
      <c r="R489" s="254"/>
      <c r="S489" s="254"/>
      <c r="T489" s="254"/>
      <c r="U489" s="254"/>
      <c r="V489" s="254"/>
      <c r="W489" s="254"/>
      <c r="X489" s="254"/>
    </row>
    <row r="490">
      <c r="A490" s="254"/>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row>
    <row r="491">
      <c r="A491" s="254"/>
      <c r="B491" s="254"/>
      <c r="C491" s="254"/>
      <c r="D491" s="254"/>
      <c r="E491" s="254"/>
      <c r="F491" s="254"/>
      <c r="G491" s="254"/>
      <c r="H491" s="254"/>
      <c r="I491" s="254"/>
      <c r="J491" s="254"/>
      <c r="K491" s="254"/>
      <c r="L491" s="254"/>
      <c r="M491" s="254"/>
      <c r="N491" s="254"/>
      <c r="O491" s="254"/>
      <c r="P491" s="254"/>
      <c r="Q491" s="254"/>
      <c r="R491" s="254"/>
      <c r="S491" s="254"/>
      <c r="T491" s="254"/>
      <c r="U491" s="254"/>
      <c r="V491" s="254"/>
      <c r="W491" s="254"/>
      <c r="X491" s="254"/>
    </row>
    <row r="492">
      <c r="A492" s="254"/>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row>
    <row r="493">
      <c r="A493" s="254"/>
      <c r="B493" s="254"/>
      <c r="C493" s="254"/>
      <c r="D493" s="254"/>
      <c r="E493" s="254"/>
      <c r="F493" s="254"/>
      <c r="G493" s="254"/>
      <c r="H493" s="254"/>
      <c r="I493" s="254"/>
      <c r="J493" s="254"/>
      <c r="K493" s="254"/>
      <c r="L493" s="254"/>
      <c r="M493" s="254"/>
      <c r="N493" s="254"/>
      <c r="O493" s="254"/>
      <c r="P493" s="254"/>
      <c r="Q493" s="254"/>
      <c r="R493" s="254"/>
      <c r="S493" s="254"/>
      <c r="T493" s="254"/>
      <c r="U493" s="254"/>
      <c r="V493" s="254"/>
      <c r="W493" s="254"/>
      <c r="X493" s="254"/>
    </row>
    <row r="494">
      <c r="A494" s="254"/>
      <c r="B494" s="254"/>
      <c r="C494" s="254"/>
      <c r="D494" s="254"/>
      <c r="E494" s="254"/>
      <c r="F494" s="254"/>
      <c r="G494" s="254"/>
      <c r="H494" s="254"/>
      <c r="I494" s="254"/>
      <c r="J494" s="254"/>
      <c r="K494" s="254"/>
      <c r="L494" s="254"/>
      <c r="M494" s="254"/>
      <c r="N494" s="254"/>
      <c r="O494" s="254"/>
      <c r="P494" s="254"/>
      <c r="Q494" s="254"/>
      <c r="R494" s="254"/>
      <c r="S494" s="254"/>
      <c r="T494" s="254"/>
      <c r="U494" s="254"/>
      <c r="V494" s="254"/>
      <c r="W494" s="254"/>
      <c r="X494" s="254"/>
    </row>
    <row r="495">
      <c r="A495" s="254"/>
      <c r="B495" s="254"/>
      <c r="C495" s="254"/>
      <c r="D495" s="254"/>
      <c r="E495" s="254"/>
      <c r="F495" s="254"/>
      <c r="G495" s="254"/>
      <c r="H495" s="254"/>
      <c r="I495" s="254"/>
      <c r="J495" s="254"/>
      <c r="K495" s="254"/>
      <c r="L495" s="254"/>
      <c r="M495" s="254"/>
      <c r="N495" s="254"/>
      <c r="O495" s="254"/>
      <c r="P495" s="254"/>
      <c r="Q495" s="254"/>
      <c r="R495" s="254"/>
      <c r="S495" s="254"/>
      <c r="T495" s="254"/>
      <c r="U495" s="254"/>
      <c r="V495" s="254"/>
      <c r="W495" s="254"/>
      <c r="X495" s="254"/>
    </row>
    <row r="496">
      <c r="A496" s="254"/>
      <c r="B496" s="254"/>
      <c r="C496" s="254"/>
      <c r="D496" s="254"/>
      <c r="E496" s="254"/>
      <c r="F496" s="254"/>
      <c r="G496" s="254"/>
      <c r="H496" s="254"/>
      <c r="I496" s="254"/>
      <c r="J496" s="254"/>
      <c r="K496" s="254"/>
      <c r="L496" s="254"/>
      <c r="M496" s="254"/>
      <c r="N496" s="254"/>
      <c r="O496" s="254"/>
      <c r="P496" s="254"/>
      <c r="Q496" s="254"/>
      <c r="R496" s="254"/>
      <c r="S496" s="254"/>
      <c r="T496" s="254"/>
      <c r="U496" s="254"/>
      <c r="V496" s="254"/>
      <c r="W496" s="254"/>
      <c r="X496" s="254"/>
    </row>
    <row r="497">
      <c r="A497" s="254"/>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row>
    <row r="498">
      <c r="A498" s="254"/>
      <c r="B498" s="254"/>
      <c r="C498" s="254"/>
      <c r="D498" s="254"/>
      <c r="E498" s="254"/>
      <c r="F498" s="254"/>
      <c r="G498" s="254"/>
      <c r="H498" s="254"/>
      <c r="I498" s="254"/>
      <c r="J498" s="254"/>
      <c r="K498" s="254"/>
      <c r="L498" s="254"/>
      <c r="M498" s="254"/>
      <c r="N498" s="254"/>
      <c r="O498" s="254"/>
      <c r="P498" s="254"/>
      <c r="Q498" s="254"/>
      <c r="R498" s="254"/>
      <c r="S498" s="254"/>
      <c r="T498" s="254"/>
      <c r="U498" s="254"/>
      <c r="V498" s="254"/>
      <c r="W498" s="254"/>
      <c r="X498" s="254"/>
    </row>
    <row r="499">
      <c r="A499" s="254"/>
      <c r="B499" s="254"/>
      <c r="C499" s="254"/>
      <c r="D499" s="254"/>
      <c r="E499" s="254"/>
      <c r="F499" s="254"/>
      <c r="G499" s="254"/>
      <c r="H499" s="254"/>
      <c r="I499" s="254"/>
      <c r="J499" s="254"/>
      <c r="K499" s="254"/>
      <c r="L499" s="254"/>
      <c r="M499" s="254"/>
      <c r="N499" s="254"/>
      <c r="O499" s="254"/>
      <c r="P499" s="254"/>
      <c r="Q499" s="254"/>
      <c r="R499" s="254"/>
      <c r="S499" s="254"/>
      <c r="T499" s="254"/>
      <c r="U499" s="254"/>
      <c r="V499" s="254"/>
      <c r="W499" s="254"/>
      <c r="X499" s="254"/>
    </row>
    <row r="500">
      <c r="A500" s="254"/>
      <c r="B500" s="254"/>
      <c r="C500" s="254"/>
      <c r="D500" s="254"/>
      <c r="E500" s="254"/>
      <c r="F500" s="254"/>
      <c r="G500" s="254"/>
      <c r="H500" s="254"/>
      <c r="I500" s="254"/>
      <c r="J500" s="254"/>
      <c r="K500" s="254"/>
      <c r="L500" s="254"/>
      <c r="M500" s="254"/>
      <c r="N500" s="254"/>
      <c r="O500" s="254"/>
      <c r="P500" s="254"/>
      <c r="Q500" s="254"/>
      <c r="R500" s="254"/>
      <c r="S500" s="254"/>
      <c r="T500" s="254"/>
      <c r="U500" s="254"/>
      <c r="V500" s="254"/>
      <c r="W500" s="254"/>
      <c r="X500" s="254"/>
    </row>
    <row r="501">
      <c r="A501" s="254"/>
      <c r="B501" s="254"/>
      <c r="C501" s="254"/>
      <c r="D501" s="254"/>
      <c r="E501" s="254"/>
      <c r="F501" s="254"/>
      <c r="G501" s="254"/>
      <c r="H501" s="254"/>
      <c r="I501" s="254"/>
      <c r="J501" s="254"/>
      <c r="K501" s="254"/>
      <c r="L501" s="254"/>
      <c r="M501" s="254"/>
      <c r="N501" s="254"/>
      <c r="O501" s="254"/>
      <c r="P501" s="254"/>
      <c r="Q501" s="254"/>
      <c r="R501" s="254"/>
      <c r="S501" s="254"/>
      <c r="T501" s="254"/>
      <c r="U501" s="254"/>
      <c r="V501" s="254"/>
      <c r="W501" s="254"/>
      <c r="X501" s="254"/>
    </row>
    <row r="502">
      <c r="A502" s="254"/>
      <c r="B502" s="254"/>
      <c r="C502" s="254"/>
      <c r="D502" s="254"/>
      <c r="E502" s="254"/>
      <c r="F502" s="254"/>
      <c r="G502" s="254"/>
      <c r="H502" s="254"/>
      <c r="I502" s="254"/>
      <c r="J502" s="254"/>
      <c r="K502" s="254"/>
      <c r="L502" s="254"/>
      <c r="M502" s="254"/>
      <c r="N502" s="254"/>
      <c r="O502" s="254"/>
      <c r="P502" s="254"/>
      <c r="Q502" s="254"/>
      <c r="R502" s="254"/>
      <c r="S502" s="254"/>
      <c r="T502" s="254"/>
      <c r="U502" s="254"/>
      <c r="V502" s="254"/>
      <c r="W502" s="254"/>
      <c r="X502" s="254"/>
    </row>
    <row r="503">
      <c r="A503" s="254"/>
      <c r="B503" s="254"/>
      <c r="C503" s="254"/>
      <c r="D503" s="254"/>
      <c r="E503" s="254"/>
      <c r="F503" s="254"/>
      <c r="G503" s="254"/>
      <c r="H503" s="254"/>
      <c r="I503" s="254"/>
      <c r="J503" s="254"/>
      <c r="K503" s="254"/>
      <c r="L503" s="254"/>
      <c r="M503" s="254"/>
      <c r="N503" s="254"/>
      <c r="O503" s="254"/>
      <c r="P503" s="254"/>
      <c r="Q503" s="254"/>
      <c r="R503" s="254"/>
      <c r="S503" s="254"/>
      <c r="T503" s="254"/>
      <c r="U503" s="254"/>
      <c r="V503" s="254"/>
      <c r="W503" s="254"/>
      <c r="X503" s="254"/>
    </row>
    <row r="504">
      <c r="A504" s="254"/>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row>
    <row r="505">
      <c r="A505" s="254"/>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row>
    <row r="506">
      <c r="A506" s="254"/>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row>
    <row r="507">
      <c r="A507" s="254"/>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row>
    <row r="508">
      <c r="A508" s="254"/>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row>
    <row r="509">
      <c r="A509" s="254"/>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row>
    <row r="510">
      <c r="A510" s="254"/>
      <c r="B510" s="254"/>
      <c r="C510" s="254"/>
      <c r="D510" s="254"/>
      <c r="E510" s="254"/>
      <c r="F510" s="254"/>
      <c r="G510" s="254"/>
      <c r="H510" s="254"/>
      <c r="I510" s="254"/>
      <c r="J510" s="254"/>
      <c r="K510" s="254"/>
      <c r="L510" s="254"/>
      <c r="M510" s="254"/>
      <c r="N510" s="254"/>
      <c r="O510" s="254"/>
      <c r="P510" s="254"/>
      <c r="Q510" s="254"/>
      <c r="R510" s="254"/>
      <c r="S510" s="254"/>
      <c r="T510" s="254"/>
      <c r="U510" s="254"/>
      <c r="V510" s="254"/>
      <c r="W510" s="254"/>
      <c r="X510" s="254"/>
    </row>
    <row r="511">
      <c r="A511" s="254"/>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row>
    <row r="512">
      <c r="A512" s="254"/>
      <c r="B512" s="254"/>
      <c r="C512" s="254"/>
      <c r="D512" s="254"/>
      <c r="E512" s="254"/>
      <c r="F512" s="254"/>
      <c r="G512" s="254"/>
      <c r="H512" s="254"/>
      <c r="I512" s="254"/>
      <c r="J512" s="254"/>
      <c r="K512" s="254"/>
      <c r="L512" s="254"/>
      <c r="M512" s="254"/>
      <c r="N512" s="254"/>
      <c r="O512" s="254"/>
      <c r="P512" s="254"/>
      <c r="Q512" s="254"/>
      <c r="R512" s="254"/>
      <c r="S512" s="254"/>
      <c r="T512" s="254"/>
      <c r="U512" s="254"/>
      <c r="V512" s="254"/>
      <c r="W512" s="254"/>
      <c r="X512" s="254"/>
    </row>
    <row r="513">
      <c r="A513" s="254"/>
      <c r="B513" s="254"/>
      <c r="C513" s="254"/>
      <c r="D513" s="254"/>
      <c r="E513" s="254"/>
      <c r="F513" s="254"/>
      <c r="G513" s="254"/>
      <c r="H513" s="254"/>
      <c r="I513" s="254"/>
      <c r="J513" s="254"/>
      <c r="K513" s="254"/>
      <c r="L513" s="254"/>
      <c r="M513" s="254"/>
      <c r="N513" s="254"/>
      <c r="O513" s="254"/>
      <c r="P513" s="254"/>
      <c r="Q513" s="254"/>
      <c r="R513" s="254"/>
      <c r="S513" s="254"/>
      <c r="T513" s="254"/>
      <c r="U513" s="254"/>
      <c r="V513" s="254"/>
      <c r="W513" s="254"/>
      <c r="X513" s="254"/>
    </row>
    <row r="514">
      <c r="A514" s="254"/>
      <c r="B514" s="254"/>
      <c r="C514" s="254"/>
      <c r="D514" s="254"/>
      <c r="E514" s="254"/>
      <c r="F514" s="254"/>
      <c r="G514" s="254"/>
      <c r="H514" s="254"/>
      <c r="I514" s="254"/>
      <c r="J514" s="254"/>
      <c r="K514" s="254"/>
      <c r="L514" s="254"/>
      <c r="M514" s="254"/>
      <c r="N514" s="254"/>
      <c r="O514" s="254"/>
      <c r="P514" s="254"/>
      <c r="Q514" s="254"/>
      <c r="R514" s="254"/>
      <c r="S514" s="254"/>
      <c r="T514" s="254"/>
      <c r="U514" s="254"/>
      <c r="V514" s="254"/>
      <c r="W514" s="254"/>
      <c r="X514" s="254"/>
    </row>
    <row r="515">
      <c r="A515" s="254"/>
      <c r="B515" s="254"/>
      <c r="C515" s="254"/>
      <c r="D515" s="254"/>
      <c r="E515" s="254"/>
      <c r="F515" s="254"/>
      <c r="G515" s="254"/>
      <c r="H515" s="254"/>
      <c r="I515" s="254"/>
      <c r="J515" s="254"/>
      <c r="K515" s="254"/>
      <c r="L515" s="254"/>
      <c r="M515" s="254"/>
      <c r="N515" s="254"/>
      <c r="O515" s="254"/>
      <c r="P515" s="254"/>
      <c r="Q515" s="254"/>
      <c r="R515" s="254"/>
      <c r="S515" s="254"/>
      <c r="T515" s="254"/>
      <c r="U515" s="254"/>
      <c r="V515" s="254"/>
      <c r="W515" s="254"/>
      <c r="X515" s="254"/>
    </row>
    <row r="516">
      <c r="A516" s="254"/>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row>
    <row r="517">
      <c r="A517" s="254"/>
      <c r="B517" s="254"/>
      <c r="C517" s="254"/>
      <c r="D517" s="254"/>
      <c r="E517" s="254"/>
      <c r="F517" s="254"/>
      <c r="G517" s="254"/>
      <c r="H517" s="254"/>
      <c r="I517" s="254"/>
      <c r="J517" s="254"/>
      <c r="K517" s="254"/>
      <c r="L517" s="254"/>
      <c r="M517" s="254"/>
      <c r="N517" s="254"/>
      <c r="O517" s="254"/>
      <c r="P517" s="254"/>
      <c r="Q517" s="254"/>
      <c r="R517" s="254"/>
      <c r="S517" s="254"/>
      <c r="T517" s="254"/>
      <c r="U517" s="254"/>
      <c r="V517" s="254"/>
      <c r="W517" s="254"/>
      <c r="X517" s="254"/>
    </row>
    <row r="518">
      <c r="A518" s="254"/>
      <c r="B518" s="254"/>
      <c r="C518" s="254"/>
      <c r="D518" s="254"/>
      <c r="E518" s="254"/>
      <c r="F518" s="254"/>
      <c r="G518" s="254"/>
      <c r="H518" s="254"/>
      <c r="I518" s="254"/>
      <c r="J518" s="254"/>
      <c r="K518" s="254"/>
      <c r="L518" s="254"/>
      <c r="M518" s="254"/>
      <c r="N518" s="254"/>
      <c r="O518" s="254"/>
      <c r="P518" s="254"/>
      <c r="Q518" s="254"/>
      <c r="R518" s="254"/>
      <c r="S518" s="254"/>
      <c r="T518" s="254"/>
      <c r="U518" s="254"/>
      <c r="V518" s="254"/>
      <c r="W518" s="254"/>
      <c r="X518" s="254"/>
    </row>
    <row r="519">
      <c r="A519" s="254"/>
      <c r="B519" s="254"/>
      <c r="C519" s="254"/>
      <c r="D519" s="254"/>
      <c r="E519" s="254"/>
      <c r="F519" s="254"/>
      <c r="G519" s="254"/>
      <c r="H519" s="254"/>
      <c r="I519" s="254"/>
      <c r="J519" s="254"/>
      <c r="K519" s="254"/>
      <c r="L519" s="254"/>
      <c r="M519" s="254"/>
      <c r="N519" s="254"/>
      <c r="O519" s="254"/>
      <c r="P519" s="254"/>
      <c r="Q519" s="254"/>
      <c r="R519" s="254"/>
      <c r="S519" s="254"/>
      <c r="T519" s="254"/>
      <c r="U519" s="254"/>
      <c r="V519" s="254"/>
      <c r="W519" s="254"/>
      <c r="X519" s="254"/>
    </row>
    <row r="520">
      <c r="A520" s="254"/>
      <c r="B520" s="254"/>
      <c r="C520" s="254"/>
      <c r="D520" s="254"/>
      <c r="E520" s="254"/>
      <c r="F520" s="254"/>
      <c r="G520" s="254"/>
      <c r="H520" s="254"/>
      <c r="I520" s="254"/>
      <c r="J520" s="254"/>
      <c r="K520" s="254"/>
      <c r="L520" s="254"/>
      <c r="M520" s="254"/>
      <c r="N520" s="254"/>
      <c r="O520" s="254"/>
      <c r="P520" s="254"/>
      <c r="Q520" s="254"/>
      <c r="R520" s="254"/>
      <c r="S520" s="254"/>
      <c r="T520" s="254"/>
      <c r="U520" s="254"/>
      <c r="V520" s="254"/>
      <c r="W520" s="254"/>
      <c r="X520" s="254"/>
    </row>
    <row r="521">
      <c r="A521" s="254"/>
      <c r="B521" s="254"/>
      <c r="C521" s="254"/>
      <c r="D521" s="254"/>
      <c r="E521" s="254"/>
      <c r="F521" s="254"/>
      <c r="G521" s="254"/>
      <c r="H521" s="254"/>
      <c r="I521" s="254"/>
      <c r="J521" s="254"/>
      <c r="K521" s="254"/>
      <c r="L521" s="254"/>
      <c r="M521" s="254"/>
      <c r="N521" s="254"/>
      <c r="O521" s="254"/>
      <c r="P521" s="254"/>
      <c r="Q521" s="254"/>
      <c r="R521" s="254"/>
      <c r="S521" s="254"/>
      <c r="T521" s="254"/>
      <c r="U521" s="254"/>
      <c r="V521" s="254"/>
      <c r="W521" s="254"/>
      <c r="X521" s="254"/>
    </row>
    <row r="522">
      <c r="A522" s="254"/>
      <c r="B522" s="254"/>
      <c r="C522" s="254"/>
      <c r="D522" s="254"/>
      <c r="E522" s="254"/>
      <c r="F522" s="254"/>
      <c r="G522" s="254"/>
      <c r="H522" s="254"/>
      <c r="I522" s="254"/>
      <c r="J522" s="254"/>
      <c r="K522" s="254"/>
      <c r="L522" s="254"/>
      <c r="M522" s="254"/>
      <c r="N522" s="254"/>
      <c r="O522" s="254"/>
      <c r="P522" s="254"/>
      <c r="Q522" s="254"/>
      <c r="R522" s="254"/>
      <c r="S522" s="254"/>
      <c r="T522" s="254"/>
      <c r="U522" s="254"/>
      <c r="V522" s="254"/>
      <c r="W522" s="254"/>
      <c r="X522" s="254"/>
    </row>
    <row r="523">
      <c r="A523" s="254"/>
      <c r="B523" s="254"/>
      <c r="C523" s="254"/>
      <c r="D523" s="254"/>
      <c r="E523" s="254"/>
      <c r="F523" s="254"/>
      <c r="G523" s="254"/>
      <c r="H523" s="254"/>
      <c r="I523" s="254"/>
      <c r="J523" s="254"/>
      <c r="K523" s="254"/>
      <c r="L523" s="254"/>
      <c r="M523" s="254"/>
      <c r="N523" s="254"/>
      <c r="O523" s="254"/>
      <c r="P523" s="254"/>
      <c r="Q523" s="254"/>
      <c r="R523" s="254"/>
      <c r="S523" s="254"/>
      <c r="T523" s="254"/>
      <c r="U523" s="254"/>
      <c r="V523" s="254"/>
      <c r="W523" s="254"/>
      <c r="X523" s="254"/>
    </row>
    <row r="524">
      <c r="A524" s="254"/>
      <c r="B524" s="254"/>
      <c r="C524" s="254"/>
      <c r="D524" s="254"/>
      <c r="E524" s="254"/>
      <c r="F524" s="254"/>
      <c r="G524" s="254"/>
      <c r="H524" s="254"/>
      <c r="I524" s="254"/>
      <c r="J524" s="254"/>
      <c r="K524" s="254"/>
      <c r="L524" s="254"/>
      <c r="M524" s="254"/>
      <c r="N524" s="254"/>
      <c r="O524" s="254"/>
      <c r="P524" s="254"/>
      <c r="Q524" s="254"/>
      <c r="R524" s="254"/>
      <c r="S524" s="254"/>
      <c r="T524" s="254"/>
      <c r="U524" s="254"/>
      <c r="V524" s="254"/>
      <c r="W524" s="254"/>
      <c r="X524" s="254"/>
    </row>
    <row r="525">
      <c r="A525" s="254"/>
      <c r="B525" s="254"/>
      <c r="C525" s="254"/>
      <c r="D525" s="254"/>
      <c r="E525" s="254"/>
      <c r="F525" s="254"/>
      <c r="G525" s="254"/>
      <c r="H525" s="254"/>
      <c r="I525" s="254"/>
      <c r="J525" s="254"/>
      <c r="K525" s="254"/>
      <c r="L525" s="254"/>
      <c r="M525" s="254"/>
      <c r="N525" s="254"/>
      <c r="O525" s="254"/>
      <c r="P525" s="254"/>
      <c r="Q525" s="254"/>
      <c r="R525" s="254"/>
      <c r="S525" s="254"/>
      <c r="T525" s="254"/>
      <c r="U525" s="254"/>
      <c r="V525" s="254"/>
      <c r="W525" s="254"/>
      <c r="X525" s="254"/>
    </row>
    <row r="526">
      <c r="A526" s="254"/>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row>
    <row r="527">
      <c r="A527" s="254"/>
      <c r="B527" s="254"/>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row>
    <row r="528">
      <c r="A528" s="254"/>
      <c r="B528" s="254"/>
      <c r="C528" s="254"/>
      <c r="D528" s="254"/>
      <c r="E528" s="254"/>
      <c r="F528" s="254"/>
      <c r="G528" s="254"/>
      <c r="H528" s="254"/>
      <c r="I528" s="254"/>
      <c r="J528" s="254"/>
      <c r="K528" s="254"/>
      <c r="L528" s="254"/>
      <c r="M528" s="254"/>
      <c r="N528" s="254"/>
      <c r="O528" s="254"/>
      <c r="P528" s="254"/>
      <c r="Q528" s="254"/>
      <c r="R528" s="254"/>
      <c r="S528" s="254"/>
      <c r="T528" s="254"/>
      <c r="U528" s="254"/>
      <c r="V528" s="254"/>
      <c r="W528" s="254"/>
      <c r="X528" s="254"/>
    </row>
    <row r="529">
      <c r="A529" s="254"/>
      <c r="B529" s="254"/>
      <c r="C529" s="254"/>
      <c r="D529" s="254"/>
      <c r="E529" s="254"/>
      <c r="F529" s="254"/>
      <c r="G529" s="254"/>
      <c r="H529" s="254"/>
      <c r="I529" s="254"/>
      <c r="J529" s="254"/>
      <c r="K529" s="254"/>
      <c r="L529" s="254"/>
      <c r="M529" s="254"/>
      <c r="N529" s="254"/>
      <c r="O529" s="254"/>
      <c r="P529" s="254"/>
      <c r="Q529" s="254"/>
      <c r="R529" s="254"/>
      <c r="S529" s="254"/>
      <c r="T529" s="254"/>
      <c r="U529" s="254"/>
      <c r="V529" s="254"/>
      <c r="W529" s="254"/>
      <c r="X529" s="254"/>
    </row>
    <row r="530">
      <c r="A530" s="254"/>
      <c r="B530" s="254"/>
      <c r="C530" s="254"/>
      <c r="D530" s="254"/>
      <c r="E530" s="254"/>
      <c r="F530" s="254"/>
      <c r="G530" s="254"/>
      <c r="H530" s="254"/>
      <c r="I530" s="254"/>
      <c r="J530" s="254"/>
      <c r="K530" s="254"/>
      <c r="L530" s="254"/>
      <c r="M530" s="254"/>
      <c r="N530" s="254"/>
      <c r="O530" s="254"/>
      <c r="P530" s="254"/>
      <c r="Q530" s="254"/>
      <c r="R530" s="254"/>
      <c r="S530" s="254"/>
      <c r="T530" s="254"/>
      <c r="U530" s="254"/>
      <c r="V530" s="254"/>
      <c r="W530" s="254"/>
      <c r="X530" s="254"/>
    </row>
    <row r="531">
      <c r="A531" s="254"/>
      <c r="B531" s="254"/>
      <c r="C531" s="254"/>
      <c r="D531" s="254"/>
      <c r="E531" s="254"/>
      <c r="F531" s="254"/>
      <c r="G531" s="254"/>
      <c r="H531" s="254"/>
      <c r="I531" s="254"/>
      <c r="J531" s="254"/>
      <c r="K531" s="254"/>
      <c r="L531" s="254"/>
      <c r="M531" s="254"/>
      <c r="N531" s="254"/>
      <c r="O531" s="254"/>
      <c r="P531" s="254"/>
      <c r="Q531" s="254"/>
      <c r="R531" s="254"/>
      <c r="S531" s="254"/>
      <c r="T531" s="254"/>
      <c r="U531" s="254"/>
      <c r="V531" s="254"/>
      <c r="W531" s="254"/>
      <c r="X531" s="254"/>
    </row>
    <row r="532">
      <c r="A532" s="254"/>
      <c r="B532" s="254"/>
      <c r="C532" s="254"/>
      <c r="D532" s="254"/>
      <c r="E532" s="254"/>
      <c r="F532" s="254"/>
      <c r="G532" s="254"/>
      <c r="H532" s="254"/>
      <c r="I532" s="254"/>
      <c r="J532" s="254"/>
      <c r="K532" s="254"/>
      <c r="L532" s="254"/>
      <c r="M532" s="254"/>
      <c r="N532" s="254"/>
      <c r="O532" s="254"/>
      <c r="P532" s="254"/>
      <c r="Q532" s="254"/>
      <c r="R532" s="254"/>
      <c r="S532" s="254"/>
      <c r="T532" s="254"/>
      <c r="U532" s="254"/>
      <c r="V532" s="254"/>
      <c r="W532" s="254"/>
      <c r="X532" s="254"/>
    </row>
    <row r="533">
      <c r="A533" s="254"/>
      <c r="B533" s="254"/>
      <c r="C533" s="254"/>
      <c r="D533" s="254"/>
      <c r="E533" s="254"/>
      <c r="F533" s="254"/>
      <c r="G533" s="254"/>
      <c r="H533" s="254"/>
      <c r="I533" s="254"/>
      <c r="J533" s="254"/>
      <c r="K533" s="254"/>
      <c r="L533" s="254"/>
      <c r="M533" s="254"/>
      <c r="N533" s="254"/>
      <c r="O533" s="254"/>
      <c r="P533" s="254"/>
      <c r="Q533" s="254"/>
      <c r="R533" s="254"/>
      <c r="S533" s="254"/>
      <c r="T533" s="254"/>
      <c r="U533" s="254"/>
      <c r="V533" s="254"/>
      <c r="W533" s="254"/>
      <c r="X533" s="254"/>
    </row>
    <row r="534">
      <c r="A534" s="254"/>
      <c r="B534" s="254"/>
      <c r="C534" s="254"/>
      <c r="D534" s="254"/>
      <c r="E534" s="254"/>
      <c r="F534" s="254"/>
      <c r="G534" s="254"/>
      <c r="H534" s="254"/>
      <c r="I534" s="254"/>
      <c r="J534" s="254"/>
      <c r="K534" s="254"/>
      <c r="L534" s="254"/>
      <c r="M534" s="254"/>
      <c r="N534" s="254"/>
      <c r="O534" s="254"/>
      <c r="P534" s="254"/>
      <c r="Q534" s="254"/>
      <c r="R534" s="254"/>
      <c r="S534" s="254"/>
      <c r="T534" s="254"/>
      <c r="U534" s="254"/>
      <c r="V534" s="254"/>
      <c r="W534" s="254"/>
      <c r="X534" s="254"/>
    </row>
    <row r="535">
      <c r="A535" s="254"/>
      <c r="B535" s="254"/>
      <c r="C535" s="254"/>
      <c r="D535" s="254"/>
      <c r="E535" s="254"/>
      <c r="F535" s="254"/>
      <c r="G535" s="254"/>
      <c r="H535" s="254"/>
      <c r="I535" s="254"/>
      <c r="J535" s="254"/>
      <c r="K535" s="254"/>
      <c r="L535" s="254"/>
      <c r="M535" s="254"/>
      <c r="N535" s="254"/>
      <c r="O535" s="254"/>
      <c r="P535" s="254"/>
      <c r="Q535" s="254"/>
      <c r="R535" s="254"/>
      <c r="S535" s="254"/>
      <c r="T535" s="254"/>
      <c r="U535" s="254"/>
      <c r="V535" s="254"/>
      <c r="W535" s="254"/>
      <c r="X535" s="254"/>
    </row>
    <row r="536">
      <c r="A536" s="254"/>
      <c r="B536" s="254"/>
      <c r="C536" s="254"/>
      <c r="D536" s="254"/>
      <c r="E536" s="254"/>
      <c r="F536" s="254"/>
      <c r="G536" s="254"/>
      <c r="H536" s="254"/>
      <c r="I536" s="254"/>
      <c r="J536" s="254"/>
      <c r="K536" s="254"/>
      <c r="L536" s="254"/>
      <c r="M536" s="254"/>
      <c r="N536" s="254"/>
      <c r="O536" s="254"/>
      <c r="P536" s="254"/>
      <c r="Q536" s="254"/>
      <c r="R536" s="254"/>
      <c r="S536" s="254"/>
      <c r="T536" s="254"/>
      <c r="U536" s="254"/>
      <c r="V536" s="254"/>
      <c r="W536" s="254"/>
      <c r="X536" s="254"/>
    </row>
    <row r="537">
      <c r="A537" s="254"/>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row>
    <row r="538">
      <c r="A538" s="254"/>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row>
    <row r="539">
      <c r="A539" s="254"/>
      <c r="B539" s="254"/>
      <c r="C539" s="254"/>
      <c r="D539" s="254"/>
      <c r="E539" s="254"/>
      <c r="F539" s="254"/>
      <c r="G539" s="254"/>
      <c r="H539" s="254"/>
      <c r="I539" s="254"/>
      <c r="J539" s="254"/>
      <c r="K539" s="254"/>
      <c r="L539" s="254"/>
      <c r="M539" s="254"/>
      <c r="N539" s="254"/>
      <c r="O539" s="254"/>
      <c r="P539" s="254"/>
      <c r="Q539" s="254"/>
      <c r="R539" s="254"/>
      <c r="S539" s="254"/>
      <c r="T539" s="254"/>
      <c r="U539" s="254"/>
      <c r="V539" s="254"/>
      <c r="W539" s="254"/>
      <c r="X539" s="254"/>
    </row>
    <row r="540">
      <c r="A540" s="254"/>
      <c r="B540" s="254"/>
      <c r="C540" s="254"/>
      <c r="D540" s="254"/>
      <c r="E540" s="254"/>
      <c r="F540" s="254"/>
      <c r="G540" s="254"/>
      <c r="H540" s="254"/>
      <c r="I540" s="254"/>
      <c r="J540" s="254"/>
      <c r="K540" s="254"/>
      <c r="L540" s="254"/>
      <c r="M540" s="254"/>
      <c r="N540" s="254"/>
      <c r="O540" s="254"/>
      <c r="P540" s="254"/>
      <c r="Q540" s="254"/>
      <c r="R540" s="254"/>
      <c r="S540" s="254"/>
      <c r="T540" s="254"/>
      <c r="U540" s="254"/>
      <c r="V540" s="254"/>
      <c r="W540" s="254"/>
      <c r="X540" s="254"/>
    </row>
    <row r="541">
      <c r="A541" s="254"/>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row>
    <row r="542">
      <c r="A542" s="254"/>
      <c r="B542" s="254"/>
      <c r="C542" s="254"/>
      <c r="D542" s="254"/>
      <c r="E542" s="254"/>
      <c r="F542" s="254"/>
      <c r="G542" s="254"/>
      <c r="H542" s="254"/>
      <c r="I542" s="254"/>
      <c r="J542" s="254"/>
      <c r="K542" s="254"/>
      <c r="L542" s="254"/>
      <c r="M542" s="254"/>
      <c r="N542" s="254"/>
      <c r="O542" s="254"/>
      <c r="P542" s="254"/>
      <c r="Q542" s="254"/>
      <c r="R542" s="254"/>
      <c r="S542" s="254"/>
      <c r="T542" s="254"/>
      <c r="U542" s="254"/>
      <c r="V542" s="254"/>
      <c r="W542" s="254"/>
      <c r="X542" s="254"/>
    </row>
    <row r="543">
      <c r="A543" s="254"/>
      <c r="B543" s="254"/>
      <c r="C543" s="254"/>
      <c r="D543" s="254"/>
      <c r="E543" s="254"/>
      <c r="F543" s="254"/>
      <c r="G543" s="254"/>
      <c r="H543" s="254"/>
      <c r="I543" s="254"/>
      <c r="J543" s="254"/>
      <c r="K543" s="254"/>
      <c r="L543" s="254"/>
      <c r="M543" s="254"/>
      <c r="N543" s="254"/>
      <c r="O543" s="254"/>
      <c r="P543" s="254"/>
      <c r="Q543" s="254"/>
      <c r="R543" s="254"/>
      <c r="S543" s="254"/>
      <c r="T543" s="254"/>
      <c r="U543" s="254"/>
      <c r="V543" s="254"/>
      <c r="W543" s="254"/>
      <c r="X543" s="254"/>
    </row>
    <row r="544">
      <c r="A544" s="254"/>
      <c r="B544" s="254"/>
      <c r="C544" s="254"/>
      <c r="D544" s="254"/>
      <c r="E544" s="254"/>
      <c r="F544" s="254"/>
      <c r="G544" s="254"/>
      <c r="H544" s="254"/>
      <c r="I544" s="254"/>
      <c r="J544" s="254"/>
      <c r="K544" s="254"/>
      <c r="L544" s="254"/>
      <c r="M544" s="254"/>
      <c r="N544" s="254"/>
      <c r="O544" s="254"/>
      <c r="P544" s="254"/>
      <c r="Q544" s="254"/>
      <c r="R544" s="254"/>
      <c r="S544" s="254"/>
      <c r="T544" s="254"/>
      <c r="U544" s="254"/>
      <c r="V544" s="254"/>
      <c r="W544" s="254"/>
      <c r="X544" s="254"/>
    </row>
    <row r="545">
      <c r="A545" s="254"/>
      <c r="B545" s="254"/>
      <c r="C545" s="254"/>
      <c r="D545" s="254"/>
      <c r="E545" s="254"/>
      <c r="F545" s="254"/>
      <c r="G545" s="254"/>
      <c r="H545" s="254"/>
      <c r="I545" s="254"/>
      <c r="J545" s="254"/>
      <c r="K545" s="254"/>
      <c r="L545" s="254"/>
      <c r="M545" s="254"/>
      <c r="N545" s="254"/>
      <c r="O545" s="254"/>
      <c r="P545" s="254"/>
      <c r="Q545" s="254"/>
      <c r="R545" s="254"/>
      <c r="S545" s="254"/>
      <c r="T545" s="254"/>
      <c r="U545" s="254"/>
      <c r="V545" s="254"/>
      <c r="W545" s="254"/>
      <c r="X545" s="254"/>
    </row>
    <row r="546">
      <c r="A546" s="254"/>
      <c r="B546" s="254"/>
      <c r="C546" s="254"/>
      <c r="D546" s="254"/>
      <c r="E546" s="254"/>
      <c r="F546" s="254"/>
      <c r="G546" s="254"/>
      <c r="H546" s="254"/>
      <c r="I546" s="254"/>
      <c r="J546" s="254"/>
      <c r="K546" s="254"/>
      <c r="L546" s="254"/>
      <c r="M546" s="254"/>
      <c r="N546" s="254"/>
      <c r="O546" s="254"/>
      <c r="P546" s="254"/>
      <c r="Q546" s="254"/>
      <c r="R546" s="254"/>
      <c r="S546" s="254"/>
      <c r="T546" s="254"/>
      <c r="U546" s="254"/>
      <c r="V546" s="254"/>
      <c r="W546" s="254"/>
      <c r="X546" s="254"/>
    </row>
    <row r="547">
      <c r="A547" s="254"/>
      <c r="B547" s="254"/>
      <c r="C547" s="254"/>
      <c r="D547" s="254"/>
      <c r="E547" s="254"/>
      <c r="F547" s="254"/>
      <c r="G547" s="254"/>
      <c r="H547" s="254"/>
      <c r="I547" s="254"/>
      <c r="J547" s="254"/>
      <c r="K547" s="254"/>
      <c r="L547" s="254"/>
      <c r="M547" s="254"/>
      <c r="N547" s="254"/>
      <c r="O547" s="254"/>
      <c r="P547" s="254"/>
      <c r="Q547" s="254"/>
      <c r="R547" s="254"/>
      <c r="S547" s="254"/>
      <c r="T547" s="254"/>
      <c r="U547" s="254"/>
      <c r="V547" s="254"/>
      <c r="W547" s="254"/>
      <c r="X547" s="254"/>
    </row>
    <row r="548">
      <c r="A548" s="254"/>
      <c r="B548" s="254"/>
      <c r="C548" s="254"/>
      <c r="D548" s="254"/>
      <c r="E548" s="254"/>
      <c r="F548" s="254"/>
      <c r="G548" s="254"/>
      <c r="H548" s="254"/>
      <c r="I548" s="254"/>
      <c r="J548" s="254"/>
      <c r="K548" s="254"/>
      <c r="L548" s="254"/>
      <c r="M548" s="254"/>
      <c r="N548" s="254"/>
      <c r="O548" s="254"/>
      <c r="P548" s="254"/>
      <c r="Q548" s="254"/>
      <c r="R548" s="254"/>
      <c r="S548" s="254"/>
      <c r="T548" s="254"/>
      <c r="U548" s="254"/>
      <c r="V548" s="254"/>
      <c r="W548" s="254"/>
      <c r="X548" s="254"/>
    </row>
    <row r="549">
      <c r="A549" s="254"/>
      <c r="B549" s="254"/>
      <c r="C549" s="254"/>
      <c r="D549" s="254"/>
      <c r="E549" s="254"/>
      <c r="F549" s="254"/>
      <c r="G549" s="254"/>
      <c r="H549" s="254"/>
      <c r="I549" s="254"/>
      <c r="J549" s="254"/>
      <c r="K549" s="254"/>
      <c r="L549" s="254"/>
      <c r="M549" s="254"/>
      <c r="N549" s="254"/>
      <c r="O549" s="254"/>
      <c r="P549" s="254"/>
      <c r="Q549" s="254"/>
      <c r="R549" s="254"/>
      <c r="S549" s="254"/>
      <c r="T549" s="254"/>
      <c r="U549" s="254"/>
      <c r="V549" s="254"/>
      <c r="W549" s="254"/>
      <c r="X549" s="254"/>
    </row>
    <row r="550">
      <c r="A550" s="254"/>
      <c r="B550" s="254"/>
      <c r="C550" s="254"/>
      <c r="D550" s="254"/>
      <c r="E550" s="254"/>
      <c r="F550" s="254"/>
      <c r="G550" s="254"/>
      <c r="H550" s="254"/>
      <c r="I550" s="254"/>
      <c r="J550" s="254"/>
      <c r="K550" s="254"/>
      <c r="L550" s="254"/>
      <c r="M550" s="254"/>
      <c r="N550" s="254"/>
      <c r="O550" s="254"/>
      <c r="P550" s="254"/>
      <c r="Q550" s="254"/>
      <c r="R550" s="254"/>
      <c r="S550" s="254"/>
      <c r="T550" s="254"/>
      <c r="U550" s="254"/>
      <c r="V550" s="254"/>
      <c r="W550" s="254"/>
      <c r="X550" s="254"/>
    </row>
    <row r="551">
      <c r="A551" s="254"/>
      <c r="B551" s="254"/>
      <c r="C551" s="254"/>
      <c r="D551" s="254"/>
      <c r="E551" s="254"/>
      <c r="F551" s="254"/>
      <c r="G551" s="254"/>
      <c r="H551" s="254"/>
      <c r="I551" s="254"/>
      <c r="J551" s="254"/>
      <c r="K551" s="254"/>
      <c r="L551" s="254"/>
      <c r="M551" s="254"/>
      <c r="N551" s="254"/>
      <c r="O551" s="254"/>
      <c r="P551" s="254"/>
      <c r="Q551" s="254"/>
      <c r="R551" s="254"/>
      <c r="S551" s="254"/>
      <c r="T551" s="254"/>
      <c r="U551" s="254"/>
      <c r="V551" s="254"/>
      <c r="W551" s="254"/>
      <c r="X551" s="254"/>
    </row>
    <row r="552">
      <c r="A552" s="254"/>
      <c r="B552" s="254"/>
      <c r="C552" s="254"/>
      <c r="D552" s="254"/>
      <c r="E552" s="254"/>
      <c r="F552" s="254"/>
      <c r="G552" s="254"/>
      <c r="H552" s="254"/>
      <c r="I552" s="254"/>
      <c r="J552" s="254"/>
      <c r="K552" s="254"/>
      <c r="L552" s="254"/>
      <c r="M552" s="254"/>
      <c r="N552" s="254"/>
      <c r="O552" s="254"/>
      <c r="P552" s="254"/>
      <c r="Q552" s="254"/>
      <c r="R552" s="254"/>
      <c r="S552" s="254"/>
      <c r="T552" s="254"/>
      <c r="U552" s="254"/>
      <c r="V552" s="254"/>
      <c r="W552" s="254"/>
      <c r="X552" s="254"/>
    </row>
    <row r="553">
      <c r="A553" s="254"/>
      <c r="B553" s="254"/>
      <c r="C553" s="254"/>
      <c r="D553" s="254"/>
      <c r="E553" s="254"/>
      <c r="F553" s="254"/>
      <c r="G553" s="254"/>
      <c r="H553" s="254"/>
      <c r="I553" s="254"/>
      <c r="J553" s="254"/>
      <c r="K553" s="254"/>
      <c r="L553" s="254"/>
      <c r="M553" s="254"/>
      <c r="N553" s="254"/>
      <c r="O553" s="254"/>
      <c r="P553" s="254"/>
      <c r="Q553" s="254"/>
      <c r="R553" s="254"/>
      <c r="S553" s="254"/>
      <c r="T553" s="254"/>
      <c r="U553" s="254"/>
      <c r="V553" s="254"/>
      <c r="W553" s="254"/>
      <c r="X553" s="254"/>
    </row>
    <row r="554">
      <c r="A554" s="254"/>
      <c r="B554" s="254"/>
      <c r="C554" s="254"/>
      <c r="D554" s="254"/>
      <c r="E554" s="254"/>
      <c r="F554" s="254"/>
      <c r="G554" s="254"/>
      <c r="H554" s="254"/>
      <c r="I554" s="254"/>
      <c r="J554" s="254"/>
      <c r="K554" s="254"/>
      <c r="L554" s="254"/>
      <c r="M554" s="254"/>
      <c r="N554" s="254"/>
      <c r="O554" s="254"/>
      <c r="P554" s="254"/>
      <c r="Q554" s="254"/>
      <c r="R554" s="254"/>
      <c r="S554" s="254"/>
      <c r="T554" s="254"/>
      <c r="U554" s="254"/>
      <c r="V554" s="254"/>
      <c r="W554" s="254"/>
      <c r="X554" s="254"/>
    </row>
    <row r="555">
      <c r="A555" s="254"/>
      <c r="B555" s="254"/>
      <c r="C555" s="254"/>
      <c r="D555" s="254"/>
      <c r="E555" s="254"/>
      <c r="F555" s="254"/>
      <c r="G555" s="254"/>
      <c r="H555" s="254"/>
      <c r="I555" s="254"/>
      <c r="J555" s="254"/>
      <c r="K555" s="254"/>
      <c r="L555" s="254"/>
      <c r="M555" s="254"/>
      <c r="N555" s="254"/>
      <c r="O555" s="254"/>
      <c r="P555" s="254"/>
      <c r="Q555" s="254"/>
      <c r="R555" s="254"/>
      <c r="S555" s="254"/>
      <c r="T555" s="254"/>
      <c r="U555" s="254"/>
      <c r="V555" s="254"/>
      <c r="W555" s="254"/>
      <c r="X555" s="254"/>
    </row>
    <row r="556">
      <c r="A556" s="254"/>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row>
    <row r="557">
      <c r="A557" s="254"/>
      <c r="B557" s="254"/>
      <c r="C557" s="254"/>
      <c r="D557" s="254"/>
      <c r="E557" s="254"/>
      <c r="F557" s="254"/>
      <c r="G557" s="254"/>
      <c r="H557" s="254"/>
      <c r="I557" s="254"/>
      <c r="J557" s="254"/>
      <c r="K557" s="254"/>
      <c r="L557" s="254"/>
      <c r="M557" s="254"/>
      <c r="N557" s="254"/>
      <c r="O557" s="254"/>
      <c r="P557" s="254"/>
      <c r="Q557" s="254"/>
      <c r="R557" s="254"/>
      <c r="S557" s="254"/>
      <c r="T557" s="254"/>
      <c r="U557" s="254"/>
      <c r="V557" s="254"/>
      <c r="W557" s="254"/>
      <c r="X557" s="254"/>
    </row>
    <row r="558">
      <c r="A558" s="254"/>
      <c r="B558" s="254"/>
      <c r="C558" s="254"/>
      <c r="D558" s="254"/>
      <c r="E558" s="254"/>
      <c r="F558" s="254"/>
      <c r="G558" s="254"/>
      <c r="H558" s="254"/>
      <c r="I558" s="254"/>
      <c r="J558" s="254"/>
      <c r="K558" s="254"/>
      <c r="L558" s="254"/>
      <c r="M558" s="254"/>
      <c r="N558" s="254"/>
      <c r="O558" s="254"/>
      <c r="P558" s="254"/>
      <c r="Q558" s="254"/>
      <c r="R558" s="254"/>
      <c r="S558" s="254"/>
      <c r="T558" s="254"/>
      <c r="U558" s="254"/>
      <c r="V558" s="254"/>
      <c r="W558" s="254"/>
      <c r="X558" s="254"/>
    </row>
    <row r="559">
      <c r="A559" s="254"/>
      <c r="B559" s="254"/>
      <c r="C559" s="254"/>
      <c r="D559" s="254"/>
      <c r="E559" s="254"/>
      <c r="F559" s="254"/>
      <c r="G559" s="254"/>
      <c r="H559" s="254"/>
      <c r="I559" s="254"/>
      <c r="J559" s="254"/>
      <c r="K559" s="254"/>
      <c r="L559" s="254"/>
      <c r="M559" s="254"/>
      <c r="N559" s="254"/>
      <c r="O559" s="254"/>
      <c r="P559" s="254"/>
      <c r="Q559" s="254"/>
      <c r="R559" s="254"/>
      <c r="S559" s="254"/>
      <c r="T559" s="254"/>
      <c r="U559" s="254"/>
      <c r="V559" s="254"/>
      <c r="W559" s="254"/>
      <c r="X559" s="254"/>
    </row>
    <row r="560">
      <c r="A560" s="254"/>
      <c r="B560" s="254"/>
      <c r="C560" s="254"/>
      <c r="D560" s="254"/>
      <c r="E560" s="254"/>
      <c r="F560" s="254"/>
      <c r="G560" s="254"/>
      <c r="H560" s="254"/>
      <c r="I560" s="254"/>
      <c r="J560" s="254"/>
      <c r="K560" s="254"/>
      <c r="L560" s="254"/>
      <c r="M560" s="254"/>
      <c r="N560" s="254"/>
      <c r="O560" s="254"/>
      <c r="P560" s="254"/>
      <c r="Q560" s="254"/>
      <c r="R560" s="254"/>
      <c r="S560" s="254"/>
      <c r="T560" s="254"/>
      <c r="U560" s="254"/>
      <c r="V560" s="254"/>
      <c r="W560" s="254"/>
      <c r="X560" s="254"/>
    </row>
    <row r="561">
      <c r="A561" s="254"/>
      <c r="B561" s="254"/>
      <c r="C561" s="254"/>
      <c r="D561" s="254"/>
      <c r="E561" s="254"/>
      <c r="F561" s="254"/>
      <c r="G561" s="254"/>
      <c r="H561" s="254"/>
      <c r="I561" s="254"/>
      <c r="J561" s="254"/>
      <c r="K561" s="254"/>
      <c r="L561" s="254"/>
      <c r="M561" s="254"/>
      <c r="N561" s="254"/>
      <c r="O561" s="254"/>
      <c r="P561" s="254"/>
      <c r="Q561" s="254"/>
      <c r="R561" s="254"/>
      <c r="S561" s="254"/>
      <c r="T561" s="254"/>
      <c r="U561" s="254"/>
      <c r="V561" s="254"/>
      <c r="W561" s="254"/>
      <c r="X561" s="254"/>
    </row>
    <row r="562">
      <c r="A562" s="254"/>
      <c r="B562" s="254"/>
      <c r="C562" s="254"/>
      <c r="D562" s="254"/>
      <c r="E562" s="254"/>
      <c r="F562" s="254"/>
      <c r="G562" s="254"/>
      <c r="H562" s="254"/>
      <c r="I562" s="254"/>
      <c r="J562" s="254"/>
      <c r="K562" s="254"/>
      <c r="L562" s="254"/>
      <c r="M562" s="254"/>
      <c r="N562" s="254"/>
      <c r="O562" s="254"/>
      <c r="P562" s="254"/>
      <c r="Q562" s="254"/>
      <c r="R562" s="254"/>
      <c r="S562" s="254"/>
      <c r="T562" s="254"/>
      <c r="U562" s="254"/>
      <c r="V562" s="254"/>
      <c r="W562" s="254"/>
      <c r="X562" s="254"/>
    </row>
    <row r="563">
      <c r="A563" s="254"/>
      <c r="B563" s="254"/>
      <c r="C563" s="254"/>
      <c r="D563" s="254"/>
      <c r="E563" s="254"/>
      <c r="F563" s="254"/>
      <c r="G563" s="254"/>
      <c r="H563" s="254"/>
      <c r="I563" s="254"/>
      <c r="J563" s="254"/>
      <c r="K563" s="254"/>
      <c r="L563" s="254"/>
      <c r="M563" s="254"/>
      <c r="N563" s="254"/>
      <c r="O563" s="254"/>
      <c r="P563" s="254"/>
      <c r="Q563" s="254"/>
      <c r="R563" s="254"/>
      <c r="S563" s="254"/>
      <c r="T563" s="254"/>
      <c r="U563" s="254"/>
      <c r="V563" s="254"/>
      <c r="W563" s="254"/>
      <c r="X563" s="254"/>
    </row>
    <row r="564">
      <c r="A564" s="254"/>
      <c r="B564" s="254"/>
      <c r="C564" s="254"/>
      <c r="D564" s="254"/>
      <c r="E564" s="254"/>
      <c r="F564" s="254"/>
      <c r="G564" s="254"/>
      <c r="H564" s="254"/>
      <c r="I564" s="254"/>
      <c r="J564" s="254"/>
      <c r="K564" s="254"/>
      <c r="L564" s="254"/>
      <c r="M564" s="254"/>
      <c r="N564" s="254"/>
      <c r="O564" s="254"/>
      <c r="P564" s="254"/>
      <c r="Q564" s="254"/>
      <c r="R564" s="254"/>
      <c r="S564" s="254"/>
      <c r="T564" s="254"/>
      <c r="U564" s="254"/>
      <c r="V564" s="254"/>
      <c r="W564" s="254"/>
      <c r="X564" s="254"/>
    </row>
    <row r="565">
      <c r="A565" s="254"/>
      <c r="B565" s="254"/>
      <c r="C565" s="254"/>
      <c r="D565" s="254"/>
      <c r="E565" s="254"/>
      <c r="F565" s="254"/>
      <c r="G565" s="254"/>
      <c r="H565" s="254"/>
      <c r="I565" s="254"/>
      <c r="J565" s="254"/>
      <c r="K565" s="254"/>
      <c r="L565" s="254"/>
      <c r="M565" s="254"/>
      <c r="N565" s="254"/>
      <c r="O565" s="254"/>
      <c r="P565" s="254"/>
      <c r="Q565" s="254"/>
      <c r="R565" s="254"/>
      <c r="S565" s="254"/>
      <c r="T565" s="254"/>
      <c r="U565" s="254"/>
      <c r="V565" s="254"/>
      <c r="W565" s="254"/>
      <c r="X565" s="254"/>
    </row>
    <row r="566">
      <c r="A566" s="254"/>
      <c r="B566" s="254"/>
      <c r="C566" s="254"/>
      <c r="D566" s="254"/>
      <c r="E566" s="254"/>
      <c r="F566" s="254"/>
      <c r="G566" s="254"/>
      <c r="H566" s="254"/>
      <c r="I566" s="254"/>
      <c r="J566" s="254"/>
      <c r="K566" s="254"/>
      <c r="L566" s="254"/>
      <c r="M566" s="254"/>
      <c r="N566" s="254"/>
      <c r="O566" s="254"/>
      <c r="P566" s="254"/>
      <c r="Q566" s="254"/>
      <c r="R566" s="254"/>
      <c r="S566" s="254"/>
      <c r="T566" s="254"/>
      <c r="U566" s="254"/>
      <c r="V566" s="254"/>
      <c r="W566" s="254"/>
      <c r="X566" s="254"/>
    </row>
    <row r="567">
      <c r="A567" s="254"/>
      <c r="B567" s="254"/>
      <c r="C567" s="254"/>
      <c r="D567" s="254"/>
      <c r="E567" s="254"/>
      <c r="F567" s="254"/>
      <c r="G567" s="254"/>
      <c r="H567" s="254"/>
      <c r="I567" s="254"/>
      <c r="J567" s="254"/>
      <c r="K567" s="254"/>
      <c r="L567" s="254"/>
      <c r="M567" s="254"/>
      <c r="N567" s="254"/>
      <c r="O567" s="254"/>
      <c r="P567" s="254"/>
      <c r="Q567" s="254"/>
      <c r="R567" s="254"/>
      <c r="S567" s="254"/>
      <c r="T567" s="254"/>
      <c r="U567" s="254"/>
      <c r="V567" s="254"/>
      <c r="W567" s="254"/>
      <c r="X567" s="254"/>
    </row>
    <row r="568">
      <c r="A568" s="254"/>
      <c r="B568" s="254"/>
      <c r="C568" s="254"/>
      <c r="D568" s="254"/>
      <c r="E568" s="254"/>
      <c r="F568" s="254"/>
      <c r="G568" s="254"/>
      <c r="H568" s="254"/>
      <c r="I568" s="254"/>
      <c r="J568" s="254"/>
      <c r="K568" s="254"/>
      <c r="L568" s="254"/>
      <c r="M568" s="254"/>
      <c r="N568" s="254"/>
      <c r="O568" s="254"/>
      <c r="P568" s="254"/>
      <c r="Q568" s="254"/>
      <c r="R568" s="254"/>
      <c r="S568" s="254"/>
      <c r="T568" s="254"/>
      <c r="U568" s="254"/>
      <c r="V568" s="254"/>
      <c r="W568" s="254"/>
      <c r="X568" s="254"/>
    </row>
    <row r="569">
      <c r="A569" s="254"/>
      <c r="B569" s="254"/>
      <c r="C569" s="254"/>
      <c r="D569" s="254"/>
      <c r="E569" s="254"/>
      <c r="F569" s="254"/>
      <c r="G569" s="254"/>
      <c r="H569" s="254"/>
      <c r="I569" s="254"/>
      <c r="J569" s="254"/>
      <c r="K569" s="254"/>
      <c r="L569" s="254"/>
      <c r="M569" s="254"/>
      <c r="N569" s="254"/>
      <c r="O569" s="254"/>
      <c r="P569" s="254"/>
      <c r="Q569" s="254"/>
      <c r="R569" s="254"/>
      <c r="S569" s="254"/>
      <c r="T569" s="254"/>
      <c r="U569" s="254"/>
      <c r="V569" s="254"/>
      <c r="W569" s="254"/>
      <c r="X569" s="254"/>
    </row>
    <row r="570">
      <c r="A570" s="254"/>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row>
    <row r="571">
      <c r="A571" s="254"/>
      <c r="B571" s="254"/>
      <c r="C571" s="254"/>
      <c r="D571" s="254"/>
      <c r="E571" s="254"/>
      <c r="F571" s="254"/>
      <c r="G571" s="254"/>
      <c r="H571" s="254"/>
      <c r="I571" s="254"/>
      <c r="J571" s="254"/>
      <c r="K571" s="254"/>
      <c r="L571" s="254"/>
      <c r="M571" s="254"/>
      <c r="N571" s="254"/>
      <c r="O571" s="254"/>
      <c r="P571" s="254"/>
      <c r="Q571" s="254"/>
      <c r="R571" s="254"/>
      <c r="S571" s="254"/>
      <c r="T571" s="254"/>
      <c r="U571" s="254"/>
      <c r="V571" s="254"/>
      <c r="W571" s="254"/>
      <c r="X571" s="254"/>
    </row>
    <row r="572">
      <c r="A572" s="254"/>
      <c r="B572" s="254"/>
      <c r="C572" s="254"/>
      <c r="D572" s="254"/>
      <c r="E572" s="254"/>
      <c r="F572" s="254"/>
      <c r="G572" s="254"/>
      <c r="H572" s="254"/>
      <c r="I572" s="254"/>
      <c r="J572" s="254"/>
      <c r="K572" s="254"/>
      <c r="L572" s="254"/>
      <c r="M572" s="254"/>
      <c r="N572" s="254"/>
      <c r="O572" s="254"/>
      <c r="P572" s="254"/>
      <c r="Q572" s="254"/>
      <c r="R572" s="254"/>
      <c r="S572" s="254"/>
      <c r="T572" s="254"/>
      <c r="U572" s="254"/>
      <c r="V572" s="254"/>
      <c r="W572" s="254"/>
      <c r="X572" s="254"/>
    </row>
    <row r="573">
      <c r="A573" s="254"/>
      <c r="B573" s="254"/>
      <c r="C573" s="254"/>
      <c r="D573" s="254"/>
      <c r="E573" s="254"/>
      <c r="F573" s="254"/>
      <c r="G573" s="254"/>
      <c r="H573" s="254"/>
      <c r="I573" s="254"/>
      <c r="J573" s="254"/>
      <c r="K573" s="254"/>
      <c r="L573" s="254"/>
      <c r="M573" s="254"/>
      <c r="N573" s="254"/>
      <c r="O573" s="254"/>
      <c r="P573" s="254"/>
      <c r="Q573" s="254"/>
      <c r="R573" s="254"/>
      <c r="S573" s="254"/>
      <c r="T573" s="254"/>
      <c r="U573" s="254"/>
      <c r="V573" s="254"/>
      <c r="W573" s="254"/>
      <c r="X573" s="254"/>
    </row>
    <row r="574">
      <c r="A574" s="254"/>
      <c r="B574" s="254"/>
      <c r="C574" s="254"/>
      <c r="D574" s="254"/>
      <c r="E574" s="254"/>
      <c r="F574" s="254"/>
      <c r="G574" s="254"/>
      <c r="H574" s="254"/>
      <c r="I574" s="254"/>
      <c r="J574" s="254"/>
      <c r="K574" s="254"/>
      <c r="L574" s="254"/>
      <c r="M574" s="254"/>
      <c r="N574" s="254"/>
      <c r="O574" s="254"/>
      <c r="P574" s="254"/>
      <c r="Q574" s="254"/>
      <c r="R574" s="254"/>
      <c r="S574" s="254"/>
      <c r="T574" s="254"/>
      <c r="U574" s="254"/>
      <c r="V574" s="254"/>
      <c r="W574" s="254"/>
      <c r="X574" s="254"/>
    </row>
    <row r="575">
      <c r="A575" s="254"/>
      <c r="B575" s="254"/>
      <c r="C575" s="254"/>
      <c r="D575" s="254"/>
      <c r="E575" s="254"/>
      <c r="F575" s="254"/>
      <c r="G575" s="254"/>
      <c r="H575" s="254"/>
      <c r="I575" s="254"/>
      <c r="J575" s="254"/>
      <c r="K575" s="254"/>
      <c r="L575" s="254"/>
      <c r="M575" s="254"/>
      <c r="N575" s="254"/>
      <c r="O575" s="254"/>
      <c r="P575" s="254"/>
      <c r="Q575" s="254"/>
      <c r="R575" s="254"/>
      <c r="S575" s="254"/>
      <c r="T575" s="254"/>
      <c r="U575" s="254"/>
      <c r="V575" s="254"/>
      <c r="W575" s="254"/>
      <c r="X575" s="254"/>
    </row>
    <row r="576">
      <c r="A576" s="254"/>
      <c r="B576" s="254"/>
      <c r="C576" s="254"/>
      <c r="D576" s="254"/>
      <c r="E576" s="254"/>
      <c r="F576" s="254"/>
      <c r="G576" s="254"/>
      <c r="H576" s="254"/>
      <c r="I576" s="254"/>
      <c r="J576" s="254"/>
      <c r="K576" s="254"/>
      <c r="L576" s="254"/>
      <c r="M576" s="254"/>
      <c r="N576" s="254"/>
      <c r="O576" s="254"/>
      <c r="P576" s="254"/>
      <c r="Q576" s="254"/>
      <c r="R576" s="254"/>
      <c r="S576" s="254"/>
      <c r="T576" s="254"/>
      <c r="U576" s="254"/>
      <c r="V576" s="254"/>
      <c r="W576" s="254"/>
      <c r="X576" s="254"/>
    </row>
    <row r="577">
      <c r="A577" s="254"/>
      <c r="B577" s="254"/>
      <c r="C577" s="254"/>
      <c r="D577" s="254"/>
      <c r="E577" s="254"/>
      <c r="F577" s="254"/>
      <c r="G577" s="254"/>
      <c r="H577" s="254"/>
      <c r="I577" s="254"/>
      <c r="J577" s="254"/>
      <c r="K577" s="254"/>
      <c r="L577" s="254"/>
      <c r="M577" s="254"/>
      <c r="N577" s="254"/>
      <c r="O577" s="254"/>
      <c r="P577" s="254"/>
      <c r="Q577" s="254"/>
      <c r="R577" s="254"/>
      <c r="S577" s="254"/>
      <c r="T577" s="254"/>
      <c r="U577" s="254"/>
      <c r="V577" s="254"/>
      <c r="W577" s="254"/>
      <c r="X577" s="254"/>
    </row>
    <row r="578">
      <c r="A578" s="254"/>
      <c r="B578" s="254"/>
      <c r="C578" s="254"/>
      <c r="D578" s="254"/>
      <c r="E578" s="254"/>
      <c r="F578" s="254"/>
      <c r="G578" s="254"/>
      <c r="H578" s="254"/>
      <c r="I578" s="254"/>
      <c r="J578" s="254"/>
      <c r="K578" s="254"/>
      <c r="L578" s="254"/>
      <c r="M578" s="254"/>
      <c r="N578" s="254"/>
      <c r="O578" s="254"/>
      <c r="P578" s="254"/>
      <c r="Q578" s="254"/>
      <c r="R578" s="254"/>
      <c r="S578" s="254"/>
      <c r="T578" s="254"/>
      <c r="U578" s="254"/>
      <c r="V578" s="254"/>
      <c r="W578" s="254"/>
      <c r="X578" s="254"/>
    </row>
    <row r="579">
      <c r="A579" s="254"/>
      <c r="B579" s="254"/>
      <c r="C579" s="254"/>
      <c r="D579" s="254"/>
      <c r="E579" s="254"/>
      <c r="F579" s="254"/>
      <c r="G579" s="254"/>
      <c r="H579" s="254"/>
      <c r="I579" s="254"/>
      <c r="J579" s="254"/>
      <c r="K579" s="254"/>
      <c r="L579" s="254"/>
      <c r="M579" s="254"/>
      <c r="N579" s="254"/>
      <c r="O579" s="254"/>
      <c r="P579" s="254"/>
      <c r="Q579" s="254"/>
      <c r="R579" s="254"/>
      <c r="S579" s="254"/>
      <c r="T579" s="254"/>
      <c r="U579" s="254"/>
      <c r="V579" s="254"/>
      <c r="W579" s="254"/>
      <c r="X579" s="254"/>
    </row>
    <row r="580">
      <c r="A580" s="254"/>
      <c r="B580" s="254"/>
      <c r="C580" s="254"/>
      <c r="D580" s="254"/>
      <c r="E580" s="254"/>
      <c r="F580" s="254"/>
      <c r="G580" s="254"/>
      <c r="H580" s="254"/>
      <c r="I580" s="254"/>
      <c r="J580" s="254"/>
      <c r="K580" s="254"/>
      <c r="L580" s="254"/>
      <c r="M580" s="254"/>
      <c r="N580" s="254"/>
      <c r="O580" s="254"/>
      <c r="P580" s="254"/>
      <c r="Q580" s="254"/>
      <c r="R580" s="254"/>
      <c r="S580" s="254"/>
      <c r="T580" s="254"/>
      <c r="U580" s="254"/>
      <c r="V580" s="254"/>
      <c r="W580" s="254"/>
      <c r="X580" s="254"/>
    </row>
    <row r="581">
      <c r="A581" s="254"/>
      <c r="B581" s="254"/>
      <c r="C581" s="254"/>
      <c r="D581" s="254"/>
      <c r="E581" s="254"/>
      <c r="F581" s="254"/>
      <c r="G581" s="254"/>
      <c r="H581" s="254"/>
      <c r="I581" s="254"/>
      <c r="J581" s="254"/>
      <c r="K581" s="254"/>
      <c r="L581" s="254"/>
      <c r="M581" s="254"/>
      <c r="N581" s="254"/>
      <c r="O581" s="254"/>
      <c r="P581" s="254"/>
      <c r="Q581" s="254"/>
      <c r="R581" s="254"/>
      <c r="S581" s="254"/>
      <c r="T581" s="254"/>
      <c r="U581" s="254"/>
      <c r="V581" s="254"/>
      <c r="W581" s="254"/>
      <c r="X581" s="254"/>
    </row>
    <row r="582">
      <c r="A582" s="254"/>
      <c r="B582" s="254"/>
      <c r="C582" s="254"/>
      <c r="D582" s="254"/>
      <c r="E582" s="254"/>
      <c r="F582" s="254"/>
      <c r="G582" s="254"/>
      <c r="H582" s="254"/>
      <c r="I582" s="254"/>
      <c r="J582" s="254"/>
      <c r="K582" s="254"/>
      <c r="L582" s="254"/>
      <c r="M582" s="254"/>
      <c r="N582" s="254"/>
      <c r="O582" s="254"/>
      <c r="P582" s="254"/>
      <c r="Q582" s="254"/>
      <c r="R582" s="254"/>
      <c r="S582" s="254"/>
      <c r="T582" s="254"/>
      <c r="U582" s="254"/>
      <c r="V582" s="254"/>
      <c r="W582" s="254"/>
      <c r="X582" s="254"/>
    </row>
    <row r="583">
      <c r="A583" s="254"/>
      <c r="B583" s="254"/>
      <c r="C583" s="254"/>
      <c r="D583" s="254"/>
      <c r="E583" s="254"/>
      <c r="F583" s="254"/>
      <c r="G583" s="254"/>
      <c r="H583" s="254"/>
      <c r="I583" s="254"/>
      <c r="J583" s="254"/>
      <c r="K583" s="254"/>
      <c r="L583" s="254"/>
      <c r="M583" s="254"/>
      <c r="N583" s="254"/>
      <c r="O583" s="254"/>
      <c r="P583" s="254"/>
      <c r="Q583" s="254"/>
      <c r="R583" s="254"/>
      <c r="S583" s="254"/>
      <c r="T583" s="254"/>
      <c r="U583" s="254"/>
      <c r="V583" s="254"/>
      <c r="W583" s="254"/>
      <c r="X583" s="254"/>
    </row>
    <row r="584">
      <c r="A584" s="254"/>
      <c r="B584" s="254"/>
      <c r="C584" s="254"/>
      <c r="D584" s="254"/>
      <c r="E584" s="254"/>
      <c r="F584" s="254"/>
      <c r="G584" s="254"/>
      <c r="H584" s="254"/>
      <c r="I584" s="254"/>
      <c r="J584" s="254"/>
      <c r="K584" s="254"/>
      <c r="L584" s="254"/>
      <c r="M584" s="254"/>
      <c r="N584" s="254"/>
      <c r="O584" s="254"/>
      <c r="P584" s="254"/>
      <c r="Q584" s="254"/>
      <c r="R584" s="254"/>
      <c r="S584" s="254"/>
      <c r="T584" s="254"/>
      <c r="U584" s="254"/>
      <c r="V584" s="254"/>
      <c r="W584" s="254"/>
      <c r="X584" s="254"/>
    </row>
    <row r="585">
      <c r="A585" s="254"/>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row>
    <row r="586">
      <c r="A586" s="254"/>
      <c r="B586" s="254"/>
      <c r="C586" s="254"/>
      <c r="D586" s="254"/>
      <c r="E586" s="254"/>
      <c r="F586" s="254"/>
      <c r="G586" s="254"/>
      <c r="H586" s="254"/>
      <c r="I586" s="254"/>
      <c r="J586" s="254"/>
      <c r="K586" s="254"/>
      <c r="L586" s="254"/>
      <c r="M586" s="254"/>
      <c r="N586" s="254"/>
      <c r="O586" s="254"/>
      <c r="P586" s="254"/>
      <c r="Q586" s="254"/>
      <c r="R586" s="254"/>
      <c r="S586" s="254"/>
      <c r="T586" s="254"/>
      <c r="U586" s="254"/>
      <c r="V586" s="254"/>
      <c r="W586" s="254"/>
      <c r="X586" s="254"/>
    </row>
    <row r="587">
      <c r="A587" s="254"/>
      <c r="B587" s="254"/>
      <c r="C587" s="254"/>
      <c r="D587" s="254"/>
      <c r="E587" s="254"/>
      <c r="F587" s="254"/>
      <c r="G587" s="254"/>
      <c r="H587" s="254"/>
      <c r="I587" s="254"/>
      <c r="J587" s="254"/>
      <c r="K587" s="254"/>
      <c r="L587" s="254"/>
      <c r="M587" s="254"/>
      <c r="N587" s="254"/>
      <c r="O587" s="254"/>
      <c r="P587" s="254"/>
      <c r="Q587" s="254"/>
      <c r="R587" s="254"/>
      <c r="S587" s="254"/>
      <c r="T587" s="254"/>
      <c r="U587" s="254"/>
      <c r="V587" s="254"/>
      <c r="W587" s="254"/>
      <c r="X587" s="254"/>
    </row>
    <row r="588">
      <c r="A588" s="254"/>
      <c r="B588" s="254"/>
      <c r="C588" s="254"/>
      <c r="D588" s="254"/>
      <c r="E588" s="254"/>
      <c r="F588" s="254"/>
      <c r="G588" s="254"/>
      <c r="H588" s="254"/>
      <c r="I588" s="254"/>
      <c r="J588" s="254"/>
      <c r="K588" s="254"/>
      <c r="L588" s="254"/>
      <c r="M588" s="254"/>
      <c r="N588" s="254"/>
      <c r="O588" s="254"/>
      <c r="P588" s="254"/>
      <c r="Q588" s="254"/>
      <c r="R588" s="254"/>
      <c r="S588" s="254"/>
      <c r="T588" s="254"/>
      <c r="U588" s="254"/>
      <c r="V588" s="254"/>
      <c r="W588" s="254"/>
      <c r="X588" s="254"/>
    </row>
    <row r="589">
      <c r="A589" s="254"/>
      <c r="B589" s="254"/>
      <c r="C589" s="254"/>
      <c r="D589" s="254"/>
      <c r="E589" s="254"/>
      <c r="F589" s="254"/>
      <c r="G589" s="254"/>
      <c r="H589" s="254"/>
      <c r="I589" s="254"/>
      <c r="J589" s="254"/>
      <c r="K589" s="254"/>
      <c r="L589" s="254"/>
      <c r="M589" s="254"/>
      <c r="N589" s="254"/>
      <c r="O589" s="254"/>
      <c r="P589" s="254"/>
      <c r="Q589" s="254"/>
      <c r="R589" s="254"/>
      <c r="S589" s="254"/>
      <c r="T589" s="254"/>
      <c r="U589" s="254"/>
      <c r="V589" s="254"/>
      <c r="W589" s="254"/>
      <c r="X589" s="254"/>
    </row>
    <row r="590">
      <c r="A590" s="254"/>
      <c r="B590" s="254"/>
      <c r="C590" s="254"/>
      <c r="D590" s="254"/>
      <c r="E590" s="254"/>
      <c r="F590" s="254"/>
      <c r="G590" s="254"/>
      <c r="H590" s="254"/>
      <c r="I590" s="254"/>
      <c r="J590" s="254"/>
      <c r="K590" s="254"/>
      <c r="L590" s="254"/>
      <c r="M590" s="254"/>
      <c r="N590" s="254"/>
      <c r="O590" s="254"/>
      <c r="P590" s="254"/>
      <c r="Q590" s="254"/>
      <c r="R590" s="254"/>
      <c r="S590" s="254"/>
      <c r="T590" s="254"/>
      <c r="U590" s="254"/>
      <c r="V590" s="254"/>
      <c r="W590" s="254"/>
      <c r="X590" s="254"/>
    </row>
    <row r="591">
      <c r="A591" s="254"/>
      <c r="B591" s="254"/>
      <c r="C591" s="254"/>
      <c r="D591" s="254"/>
      <c r="E591" s="254"/>
      <c r="F591" s="254"/>
      <c r="G591" s="254"/>
      <c r="H591" s="254"/>
      <c r="I591" s="254"/>
      <c r="J591" s="254"/>
      <c r="K591" s="254"/>
      <c r="L591" s="254"/>
      <c r="M591" s="254"/>
      <c r="N591" s="254"/>
      <c r="O591" s="254"/>
      <c r="P591" s="254"/>
      <c r="Q591" s="254"/>
      <c r="R591" s="254"/>
      <c r="S591" s="254"/>
      <c r="T591" s="254"/>
      <c r="U591" s="254"/>
      <c r="V591" s="254"/>
      <c r="W591" s="254"/>
      <c r="X591" s="254"/>
    </row>
    <row r="592">
      <c r="A592" s="254"/>
      <c r="B592" s="254"/>
      <c r="C592" s="254"/>
      <c r="D592" s="254"/>
      <c r="E592" s="254"/>
      <c r="F592" s="254"/>
      <c r="G592" s="254"/>
      <c r="H592" s="254"/>
      <c r="I592" s="254"/>
      <c r="J592" s="254"/>
      <c r="K592" s="254"/>
      <c r="L592" s="254"/>
      <c r="M592" s="254"/>
      <c r="N592" s="254"/>
      <c r="O592" s="254"/>
      <c r="P592" s="254"/>
      <c r="Q592" s="254"/>
      <c r="R592" s="254"/>
      <c r="S592" s="254"/>
      <c r="T592" s="254"/>
      <c r="U592" s="254"/>
      <c r="V592" s="254"/>
      <c r="W592" s="254"/>
      <c r="X592" s="254"/>
    </row>
    <row r="593">
      <c r="A593" s="254"/>
      <c r="B593" s="254"/>
      <c r="C593" s="254"/>
      <c r="D593" s="254"/>
      <c r="E593" s="254"/>
      <c r="F593" s="254"/>
      <c r="G593" s="254"/>
      <c r="H593" s="254"/>
      <c r="I593" s="254"/>
      <c r="J593" s="254"/>
      <c r="K593" s="254"/>
      <c r="L593" s="254"/>
      <c r="M593" s="254"/>
      <c r="N593" s="254"/>
      <c r="O593" s="254"/>
      <c r="P593" s="254"/>
      <c r="Q593" s="254"/>
      <c r="R593" s="254"/>
      <c r="S593" s="254"/>
      <c r="T593" s="254"/>
      <c r="U593" s="254"/>
      <c r="V593" s="254"/>
      <c r="W593" s="254"/>
      <c r="X593" s="254"/>
    </row>
    <row r="594">
      <c r="A594" s="254"/>
      <c r="B594" s="254"/>
      <c r="C594" s="254"/>
      <c r="D594" s="254"/>
      <c r="E594" s="254"/>
      <c r="F594" s="254"/>
      <c r="G594" s="254"/>
      <c r="H594" s="254"/>
      <c r="I594" s="254"/>
      <c r="J594" s="254"/>
      <c r="K594" s="254"/>
      <c r="L594" s="254"/>
      <c r="M594" s="254"/>
      <c r="N594" s="254"/>
      <c r="O594" s="254"/>
      <c r="P594" s="254"/>
      <c r="Q594" s="254"/>
      <c r="R594" s="254"/>
      <c r="S594" s="254"/>
      <c r="T594" s="254"/>
      <c r="U594" s="254"/>
      <c r="V594" s="254"/>
      <c r="W594" s="254"/>
      <c r="X594" s="254"/>
    </row>
    <row r="595">
      <c r="A595" s="254"/>
      <c r="B595" s="254"/>
      <c r="C595" s="254"/>
      <c r="D595" s="254"/>
      <c r="E595" s="254"/>
      <c r="F595" s="254"/>
      <c r="G595" s="254"/>
      <c r="H595" s="254"/>
      <c r="I595" s="254"/>
      <c r="J595" s="254"/>
      <c r="K595" s="254"/>
      <c r="L595" s="254"/>
      <c r="M595" s="254"/>
      <c r="N595" s="254"/>
      <c r="O595" s="254"/>
      <c r="P595" s="254"/>
      <c r="Q595" s="254"/>
      <c r="R595" s="254"/>
      <c r="S595" s="254"/>
      <c r="T595" s="254"/>
      <c r="U595" s="254"/>
      <c r="V595" s="254"/>
      <c r="W595" s="254"/>
      <c r="X595" s="254"/>
    </row>
    <row r="596">
      <c r="A596" s="254"/>
      <c r="B596" s="254"/>
      <c r="C596" s="254"/>
      <c r="D596" s="254"/>
      <c r="E596" s="254"/>
      <c r="F596" s="254"/>
      <c r="G596" s="254"/>
      <c r="H596" s="254"/>
      <c r="I596" s="254"/>
      <c r="J596" s="254"/>
      <c r="K596" s="254"/>
      <c r="L596" s="254"/>
      <c r="M596" s="254"/>
      <c r="N596" s="254"/>
      <c r="O596" s="254"/>
      <c r="P596" s="254"/>
      <c r="Q596" s="254"/>
      <c r="R596" s="254"/>
      <c r="S596" s="254"/>
      <c r="T596" s="254"/>
      <c r="U596" s="254"/>
      <c r="V596" s="254"/>
      <c r="W596" s="254"/>
      <c r="X596" s="254"/>
    </row>
    <row r="597">
      <c r="A597" s="254"/>
      <c r="B597" s="254"/>
      <c r="C597" s="254"/>
      <c r="D597" s="254"/>
      <c r="E597" s="254"/>
      <c r="F597" s="254"/>
      <c r="G597" s="254"/>
      <c r="H597" s="254"/>
      <c r="I597" s="254"/>
      <c r="J597" s="254"/>
      <c r="K597" s="254"/>
      <c r="L597" s="254"/>
      <c r="M597" s="254"/>
      <c r="N597" s="254"/>
      <c r="O597" s="254"/>
      <c r="P597" s="254"/>
      <c r="Q597" s="254"/>
      <c r="R597" s="254"/>
      <c r="S597" s="254"/>
      <c r="T597" s="254"/>
      <c r="U597" s="254"/>
      <c r="V597" s="254"/>
      <c r="W597" s="254"/>
      <c r="X597" s="254"/>
    </row>
    <row r="598">
      <c r="A598" s="254"/>
      <c r="B598" s="254"/>
      <c r="C598" s="254"/>
      <c r="D598" s="254"/>
      <c r="E598" s="254"/>
      <c r="F598" s="254"/>
      <c r="G598" s="254"/>
      <c r="H598" s="254"/>
      <c r="I598" s="254"/>
      <c r="J598" s="254"/>
      <c r="K598" s="254"/>
      <c r="L598" s="254"/>
      <c r="M598" s="254"/>
      <c r="N598" s="254"/>
      <c r="O598" s="254"/>
      <c r="P598" s="254"/>
      <c r="Q598" s="254"/>
      <c r="R598" s="254"/>
      <c r="S598" s="254"/>
      <c r="T598" s="254"/>
      <c r="U598" s="254"/>
      <c r="V598" s="254"/>
      <c r="W598" s="254"/>
      <c r="X598" s="254"/>
    </row>
    <row r="599">
      <c r="A599" s="254"/>
      <c r="B599" s="254"/>
      <c r="C599" s="254"/>
      <c r="D599" s="254"/>
      <c r="E599" s="254"/>
      <c r="F599" s="254"/>
      <c r="G599" s="254"/>
      <c r="H599" s="254"/>
      <c r="I599" s="254"/>
      <c r="J599" s="254"/>
      <c r="K599" s="254"/>
      <c r="L599" s="254"/>
      <c r="M599" s="254"/>
      <c r="N599" s="254"/>
      <c r="O599" s="254"/>
      <c r="P599" s="254"/>
      <c r="Q599" s="254"/>
      <c r="R599" s="254"/>
      <c r="S599" s="254"/>
      <c r="T599" s="254"/>
      <c r="U599" s="254"/>
      <c r="V599" s="254"/>
      <c r="W599" s="254"/>
      <c r="X599" s="254"/>
    </row>
    <row r="600">
      <c r="A600" s="254"/>
      <c r="B600" s="254"/>
      <c r="C600" s="254"/>
      <c r="D600" s="254"/>
      <c r="E600" s="254"/>
      <c r="F600" s="254"/>
      <c r="G600" s="254"/>
      <c r="H600" s="254"/>
      <c r="I600" s="254"/>
      <c r="J600" s="254"/>
      <c r="K600" s="254"/>
      <c r="L600" s="254"/>
      <c r="M600" s="254"/>
      <c r="N600" s="254"/>
      <c r="O600" s="254"/>
      <c r="P600" s="254"/>
      <c r="Q600" s="254"/>
      <c r="R600" s="254"/>
      <c r="S600" s="254"/>
      <c r="T600" s="254"/>
      <c r="U600" s="254"/>
      <c r="V600" s="254"/>
      <c r="W600" s="254"/>
      <c r="X600" s="254"/>
    </row>
    <row r="601">
      <c r="A601" s="254"/>
      <c r="B601" s="254"/>
      <c r="C601" s="254"/>
      <c r="D601" s="254"/>
      <c r="E601" s="254"/>
      <c r="F601" s="254"/>
      <c r="G601" s="254"/>
      <c r="H601" s="254"/>
      <c r="I601" s="254"/>
      <c r="J601" s="254"/>
      <c r="K601" s="254"/>
      <c r="L601" s="254"/>
      <c r="M601" s="254"/>
      <c r="N601" s="254"/>
      <c r="O601" s="254"/>
      <c r="P601" s="254"/>
      <c r="Q601" s="254"/>
      <c r="R601" s="254"/>
      <c r="S601" s="254"/>
      <c r="T601" s="254"/>
      <c r="U601" s="254"/>
      <c r="V601" s="254"/>
      <c r="W601" s="254"/>
      <c r="X601" s="254"/>
    </row>
    <row r="602">
      <c r="A602" s="254"/>
      <c r="B602" s="254"/>
      <c r="C602" s="254"/>
      <c r="D602" s="254"/>
      <c r="E602" s="254"/>
      <c r="F602" s="254"/>
      <c r="G602" s="254"/>
      <c r="H602" s="254"/>
      <c r="I602" s="254"/>
      <c r="J602" s="254"/>
      <c r="K602" s="254"/>
      <c r="L602" s="254"/>
      <c r="M602" s="254"/>
      <c r="N602" s="254"/>
      <c r="O602" s="254"/>
      <c r="P602" s="254"/>
      <c r="Q602" s="254"/>
      <c r="R602" s="254"/>
      <c r="S602" s="254"/>
      <c r="T602" s="254"/>
      <c r="U602" s="254"/>
      <c r="V602" s="254"/>
      <c r="W602" s="254"/>
      <c r="X602" s="254"/>
    </row>
    <row r="603">
      <c r="A603" s="254"/>
      <c r="B603" s="254"/>
      <c r="C603" s="254"/>
      <c r="D603" s="254"/>
      <c r="E603" s="254"/>
      <c r="F603" s="254"/>
      <c r="G603" s="254"/>
      <c r="H603" s="254"/>
      <c r="I603" s="254"/>
      <c r="J603" s="254"/>
      <c r="K603" s="254"/>
      <c r="L603" s="254"/>
      <c r="M603" s="254"/>
      <c r="N603" s="254"/>
      <c r="O603" s="254"/>
      <c r="P603" s="254"/>
      <c r="Q603" s="254"/>
      <c r="R603" s="254"/>
      <c r="S603" s="254"/>
      <c r="T603" s="254"/>
      <c r="U603" s="254"/>
      <c r="V603" s="254"/>
      <c r="W603" s="254"/>
      <c r="X603" s="254"/>
    </row>
    <row r="604">
      <c r="A604" s="254"/>
      <c r="B604" s="254"/>
      <c r="C604" s="254"/>
      <c r="D604" s="254"/>
      <c r="E604" s="254"/>
      <c r="F604" s="254"/>
      <c r="G604" s="254"/>
      <c r="H604" s="254"/>
      <c r="I604" s="254"/>
      <c r="J604" s="254"/>
      <c r="K604" s="254"/>
      <c r="L604" s="254"/>
      <c r="M604" s="254"/>
      <c r="N604" s="254"/>
      <c r="O604" s="254"/>
      <c r="P604" s="254"/>
      <c r="Q604" s="254"/>
      <c r="R604" s="254"/>
      <c r="S604" s="254"/>
      <c r="T604" s="254"/>
      <c r="U604" s="254"/>
      <c r="V604" s="254"/>
      <c r="W604" s="254"/>
      <c r="X604" s="254"/>
    </row>
    <row r="605">
      <c r="A605" s="254"/>
      <c r="B605" s="254"/>
      <c r="C605" s="254"/>
      <c r="D605" s="254"/>
      <c r="E605" s="254"/>
      <c r="F605" s="254"/>
      <c r="G605" s="254"/>
      <c r="H605" s="254"/>
      <c r="I605" s="254"/>
      <c r="J605" s="254"/>
      <c r="K605" s="254"/>
      <c r="L605" s="254"/>
      <c r="M605" s="254"/>
      <c r="N605" s="254"/>
      <c r="O605" s="254"/>
      <c r="P605" s="254"/>
      <c r="Q605" s="254"/>
      <c r="R605" s="254"/>
      <c r="S605" s="254"/>
      <c r="T605" s="254"/>
      <c r="U605" s="254"/>
      <c r="V605" s="254"/>
      <c r="W605" s="254"/>
      <c r="X605" s="254"/>
    </row>
    <row r="606">
      <c r="A606" s="254"/>
      <c r="B606" s="254"/>
      <c r="C606" s="254"/>
      <c r="D606" s="254"/>
      <c r="E606" s="254"/>
      <c r="F606" s="254"/>
      <c r="G606" s="254"/>
      <c r="H606" s="254"/>
      <c r="I606" s="254"/>
      <c r="J606" s="254"/>
      <c r="K606" s="254"/>
      <c r="L606" s="254"/>
      <c r="M606" s="254"/>
      <c r="N606" s="254"/>
      <c r="O606" s="254"/>
      <c r="P606" s="254"/>
      <c r="Q606" s="254"/>
      <c r="R606" s="254"/>
      <c r="S606" s="254"/>
      <c r="T606" s="254"/>
      <c r="U606" s="254"/>
      <c r="V606" s="254"/>
      <c r="W606" s="254"/>
      <c r="X606" s="254"/>
    </row>
    <row r="607">
      <c r="A607" s="254"/>
      <c r="B607" s="254"/>
      <c r="C607" s="254"/>
      <c r="D607" s="254"/>
      <c r="E607" s="254"/>
      <c r="F607" s="254"/>
      <c r="G607" s="254"/>
      <c r="H607" s="254"/>
      <c r="I607" s="254"/>
      <c r="J607" s="254"/>
      <c r="K607" s="254"/>
      <c r="L607" s="254"/>
      <c r="M607" s="254"/>
      <c r="N607" s="254"/>
      <c r="O607" s="254"/>
      <c r="P607" s="254"/>
      <c r="Q607" s="254"/>
      <c r="R607" s="254"/>
      <c r="S607" s="254"/>
      <c r="T607" s="254"/>
      <c r="U607" s="254"/>
      <c r="V607" s="254"/>
      <c r="W607" s="254"/>
      <c r="X607" s="254"/>
    </row>
    <row r="608">
      <c r="A608" s="254"/>
      <c r="B608" s="254"/>
      <c r="C608" s="254"/>
      <c r="D608" s="254"/>
      <c r="E608" s="254"/>
      <c r="F608" s="254"/>
      <c r="G608" s="254"/>
      <c r="H608" s="254"/>
      <c r="I608" s="254"/>
      <c r="J608" s="254"/>
      <c r="K608" s="254"/>
      <c r="L608" s="254"/>
      <c r="M608" s="254"/>
      <c r="N608" s="254"/>
      <c r="O608" s="254"/>
      <c r="P608" s="254"/>
      <c r="Q608" s="254"/>
      <c r="R608" s="254"/>
      <c r="S608" s="254"/>
      <c r="T608" s="254"/>
      <c r="U608" s="254"/>
      <c r="V608" s="254"/>
      <c r="W608" s="254"/>
      <c r="X608" s="254"/>
    </row>
    <row r="609">
      <c r="A609" s="254"/>
      <c r="B609" s="254"/>
      <c r="C609" s="254"/>
      <c r="D609" s="254"/>
      <c r="E609" s="254"/>
      <c r="F609" s="254"/>
      <c r="G609" s="254"/>
      <c r="H609" s="254"/>
      <c r="I609" s="254"/>
      <c r="J609" s="254"/>
      <c r="K609" s="254"/>
      <c r="L609" s="254"/>
      <c r="M609" s="254"/>
      <c r="N609" s="254"/>
      <c r="O609" s="254"/>
      <c r="P609" s="254"/>
      <c r="Q609" s="254"/>
      <c r="R609" s="254"/>
      <c r="S609" s="254"/>
      <c r="T609" s="254"/>
      <c r="U609" s="254"/>
      <c r="V609" s="254"/>
      <c r="W609" s="254"/>
      <c r="X609" s="254"/>
    </row>
    <row r="610">
      <c r="A610" s="254"/>
      <c r="B610" s="254"/>
      <c r="C610" s="254"/>
      <c r="D610" s="254"/>
      <c r="E610" s="254"/>
      <c r="F610" s="254"/>
      <c r="G610" s="254"/>
      <c r="H610" s="254"/>
      <c r="I610" s="254"/>
      <c r="J610" s="254"/>
      <c r="K610" s="254"/>
      <c r="L610" s="254"/>
      <c r="M610" s="254"/>
      <c r="N610" s="254"/>
      <c r="O610" s="254"/>
      <c r="P610" s="254"/>
      <c r="Q610" s="254"/>
      <c r="R610" s="254"/>
      <c r="S610" s="254"/>
      <c r="T610" s="254"/>
      <c r="U610" s="254"/>
      <c r="V610" s="254"/>
      <c r="W610" s="254"/>
      <c r="X610" s="254"/>
    </row>
    <row r="611">
      <c r="A611" s="254"/>
      <c r="B611" s="254"/>
      <c r="C611" s="254"/>
      <c r="D611" s="254"/>
      <c r="E611" s="254"/>
      <c r="F611" s="254"/>
      <c r="G611" s="254"/>
      <c r="H611" s="254"/>
      <c r="I611" s="254"/>
      <c r="J611" s="254"/>
      <c r="K611" s="254"/>
      <c r="L611" s="254"/>
      <c r="M611" s="254"/>
      <c r="N611" s="254"/>
      <c r="O611" s="254"/>
      <c r="P611" s="254"/>
      <c r="Q611" s="254"/>
      <c r="R611" s="254"/>
      <c r="S611" s="254"/>
      <c r="T611" s="254"/>
      <c r="U611" s="254"/>
      <c r="V611" s="254"/>
      <c r="W611" s="254"/>
      <c r="X611" s="254"/>
    </row>
    <row r="612">
      <c r="A612" s="254"/>
      <c r="B612" s="254"/>
      <c r="C612" s="254"/>
      <c r="D612" s="254"/>
      <c r="E612" s="254"/>
      <c r="F612" s="254"/>
      <c r="G612" s="254"/>
      <c r="H612" s="254"/>
      <c r="I612" s="254"/>
      <c r="J612" s="254"/>
      <c r="K612" s="254"/>
      <c r="L612" s="254"/>
      <c r="M612" s="254"/>
      <c r="N612" s="254"/>
      <c r="O612" s="254"/>
      <c r="P612" s="254"/>
      <c r="Q612" s="254"/>
      <c r="R612" s="254"/>
      <c r="S612" s="254"/>
      <c r="T612" s="254"/>
      <c r="U612" s="254"/>
      <c r="V612" s="254"/>
      <c r="W612" s="254"/>
      <c r="X612" s="254"/>
    </row>
    <row r="613">
      <c r="A613" s="254"/>
      <c r="B613" s="254"/>
      <c r="C613" s="254"/>
      <c r="D613" s="254"/>
      <c r="E613" s="254"/>
      <c r="F613" s="254"/>
      <c r="G613" s="254"/>
      <c r="H613" s="254"/>
      <c r="I613" s="254"/>
      <c r="J613" s="254"/>
      <c r="K613" s="254"/>
      <c r="L613" s="254"/>
      <c r="M613" s="254"/>
      <c r="N613" s="254"/>
      <c r="O613" s="254"/>
      <c r="P613" s="254"/>
      <c r="Q613" s="254"/>
      <c r="R613" s="254"/>
      <c r="S613" s="254"/>
      <c r="T613" s="254"/>
      <c r="U613" s="254"/>
      <c r="V613" s="254"/>
      <c r="W613" s="254"/>
      <c r="X613" s="254"/>
    </row>
    <row r="614">
      <c r="A614" s="254"/>
      <c r="B614" s="254"/>
      <c r="C614" s="254"/>
      <c r="D614" s="254"/>
      <c r="E614" s="254"/>
      <c r="F614" s="254"/>
      <c r="G614" s="254"/>
      <c r="H614" s="254"/>
      <c r="I614" s="254"/>
      <c r="J614" s="254"/>
      <c r="K614" s="254"/>
      <c r="L614" s="254"/>
      <c r="M614" s="254"/>
      <c r="N614" s="254"/>
      <c r="O614" s="254"/>
      <c r="P614" s="254"/>
      <c r="Q614" s="254"/>
      <c r="R614" s="254"/>
      <c r="S614" s="254"/>
      <c r="T614" s="254"/>
      <c r="U614" s="254"/>
      <c r="V614" s="254"/>
      <c r="W614" s="254"/>
      <c r="X614" s="254"/>
    </row>
    <row r="615">
      <c r="A615" s="254"/>
      <c r="B615" s="254"/>
      <c r="C615" s="254"/>
      <c r="D615" s="254"/>
      <c r="E615" s="254"/>
      <c r="F615" s="254"/>
      <c r="G615" s="254"/>
      <c r="H615" s="254"/>
      <c r="I615" s="254"/>
      <c r="J615" s="254"/>
      <c r="K615" s="254"/>
      <c r="L615" s="254"/>
      <c r="M615" s="254"/>
      <c r="N615" s="254"/>
      <c r="O615" s="254"/>
      <c r="P615" s="254"/>
      <c r="Q615" s="254"/>
      <c r="R615" s="254"/>
      <c r="S615" s="254"/>
      <c r="T615" s="254"/>
      <c r="U615" s="254"/>
      <c r="V615" s="254"/>
      <c r="W615" s="254"/>
      <c r="X615" s="254"/>
    </row>
    <row r="616">
      <c r="A616" s="254"/>
      <c r="B616" s="254"/>
      <c r="C616" s="254"/>
      <c r="D616" s="254"/>
      <c r="E616" s="254"/>
      <c r="F616" s="254"/>
      <c r="G616" s="254"/>
      <c r="H616" s="254"/>
      <c r="I616" s="254"/>
      <c r="J616" s="254"/>
      <c r="K616" s="254"/>
      <c r="L616" s="254"/>
      <c r="M616" s="254"/>
      <c r="N616" s="254"/>
      <c r="O616" s="254"/>
      <c r="P616" s="254"/>
      <c r="Q616" s="254"/>
      <c r="R616" s="254"/>
      <c r="S616" s="254"/>
      <c r="T616" s="254"/>
      <c r="U616" s="254"/>
      <c r="V616" s="254"/>
      <c r="W616" s="254"/>
      <c r="X616" s="254"/>
    </row>
    <row r="617">
      <c r="A617" s="254"/>
      <c r="B617" s="254"/>
      <c r="C617" s="254"/>
      <c r="D617" s="254"/>
      <c r="E617" s="254"/>
      <c r="F617" s="254"/>
      <c r="G617" s="254"/>
      <c r="H617" s="254"/>
      <c r="I617" s="254"/>
      <c r="J617" s="254"/>
      <c r="K617" s="254"/>
      <c r="L617" s="254"/>
      <c r="M617" s="254"/>
      <c r="N617" s="254"/>
      <c r="O617" s="254"/>
      <c r="P617" s="254"/>
      <c r="Q617" s="254"/>
      <c r="R617" s="254"/>
      <c r="S617" s="254"/>
      <c r="T617" s="254"/>
      <c r="U617" s="254"/>
      <c r="V617" s="254"/>
      <c r="W617" s="254"/>
      <c r="X617" s="254"/>
    </row>
    <row r="618">
      <c r="A618" s="254"/>
      <c r="B618" s="254"/>
      <c r="C618" s="254"/>
      <c r="D618" s="254"/>
      <c r="E618" s="254"/>
      <c r="F618" s="254"/>
      <c r="G618" s="254"/>
      <c r="H618" s="254"/>
      <c r="I618" s="254"/>
      <c r="J618" s="254"/>
      <c r="K618" s="254"/>
      <c r="L618" s="254"/>
      <c r="M618" s="254"/>
      <c r="N618" s="254"/>
      <c r="O618" s="254"/>
      <c r="P618" s="254"/>
      <c r="Q618" s="254"/>
      <c r="R618" s="254"/>
      <c r="S618" s="254"/>
      <c r="T618" s="254"/>
      <c r="U618" s="254"/>
      <c r="V618" s="254"/>
      <c r="W618" s="254"/>
      <c r="X618" s="254"/>
    </row>
    <row r="619">
      <c r="A619" s="254"/>
      <c r="B619" s="254"/>
      <c r="C619" s="254"/>
      <c r="D619" s="254"/>
      <c r="E619" s="254"/>
      <c r="F619" s="254"/>
      <c r="G619" s="254"/>
      <c r="H619" s="254"/>
      <c r="I619" s="254"/>
      <c r="J619" s="254"/>
      <c r="K619" s="254"/>
      <c r="L619" s="254"/>
      <c r="M619" s="254"/>
      <c r="N619" s="254"/>
      <c r="O619" s="254"/>
      <c r="P619" s="254"/>
      <c r="Q619" s="254"/>
      <c r="R619" s="254"/>
      <c r="S619" s="254"/>
      <c r="T619" s="254"/>
      <c r="U619" s="254"/>
      <c r="V619" s="254"/>
      <c r="W619" s="254"/>
      <c r="X619" s="254"/>
    </row>
    <row r="620">
      <c r="A620" s="254"/>
      <c r="B620" s="254"/>
      <c r="C620" s="254"/>
      <c r="D620" s="254"/>
      <c r="E620" s="254"/>
      <c r="F620" s="254"/>
      <c r="G620" s="254"/>
      <c r="H620" s="254"/>
      <c r="I620" s="254"/>
      <c r="J620" s="254"/>
      <c r="K620" s="254"/>
      <c r="L620" s="254"/>
      <c r="M620" s="254"/>
      <c r="N620" s="254"/>
      <c r="O620" s="254"/>
      <c r="P620" s="254"/>
      <c r="Q620" s="254"/>
      <c r="R620" s="254"/>
      <c r="S620" s="254"/>
      <c r="T620" s="254"/>
      <c r="U620" s="254"/>
      <c r="V620" s="254"/>
      <c r="W620" s="254"/>
      <c r="X620" s="254"/>
    </row>
    <row r="621">
      <c r="A621" s="254"/>
      <c r="B621" s="254"/>
      <c r="C621" s="254"/>
      <c r="D621" s="254"/>
      <c r="E621" s="254"/>
      <c r="F621" s="254"/>
      <c r="G621" s="254"/>
      <c r="H621" s="254"/>
      <c r="I621" s="254"/>
      <c r="J621" s="254"/>
      <c r="K621" s="254"/>
      <c r="L621" s="254"/>
      <c r="M621" s="254"/>
      <c r="N621" s="254"/>
      <c r="O621" s="254"/>
      <c r="P621" s="254"/>
      <c r="Q621" s="254"/>
      <c r="R621" s="254"/>
      <c r="S621" s="254"/>
      <c r="T621" s="254"/>
      <c r="U621" s="254"/>
      <c r="V621" s="254"/>
      <c r="W621" s="254"/>
      <c r="X621" s="254"/>
    </row>
    <row r="622">
      <c r="A622" s="254"/>
      <c r="B622" s="254"/>
      <c r="C622" s="254"/>
      <c r="D622" s="254"/>
      <c r="E622" s="254"/>
      <c r="F622" s="254"/>
      <c r="G622" s="254"/>
      <c r="H622" s="254"/>
      <c r="I622" s="254"/>
      <c r="J622" s="254"/>
      <c r="K622" s="254"/>
      <c r="L622" s="254"/>
      <c r="M622" s="254"/>
      <c r="N622" s="254"/>
      <c r="O622" s="254"/>
      <c r="P622" s="254"/>
      <c r="Q622" s="254"/>
      <c r="R622" s="254"/>
      <c r="S622" s="254"/>
      <c r="T622" s="254"/>
      <c r="U622" s="254"/>
      <c r="V622" s="254"/>
      <c r="W622" s="254"/>
      <c r="X622" s="254"/>
    </row>
    <row r="623">
      <c r="A623" s="254"/>
      <c r="B623" s="254"/>
      <c r="C623" s="254"/>
      <c r="D623" s="254"/>
      <c r="E623" s="254"/>
      <c r="F623" s="254"/>
      <c r="G623" s="254"/>
      <c r="H623" s="254"/>
      <c r="I623" s="254"/>
      <c r="J623" s="254"/>
      <c r="K623" s="254"/>
      <c r="L623" s="254"/>
      <c r="M623" s="254"/>
      <c r="N623" s="254"/>
      <c r="O623" s="254"/>
      <c r="P623" s="254"/>
      <c r="Q623" s="254"/>
      <c r="R623" s="254"/>
      <c r="S623" s="254"/>
      <c r="T623" s="254"/>
      <c r="U623" s="254"/>
      <c r="V623" s="254"/>
      <c r="W623" s="254"/>
      <c r="X623" s="254"/>
    </row>
    <row r="624">
      <c r="A624" s="254"/>
      <c r="B624" s="254"/>
      <c r="C624" s="254"/>
      <c r="D624" s="254"/>
      <c r="E624" s="254"/>
      <c r="F624" s="254"/>
      <c r="G624" s="254"/>
      <c r="H624" s="254"/>
      <c r="I624" s="254"/>
      <c r="J624" s="254"/>
      <c r="K624" s="254"/>
      <c r="L624" s="254"/>
      <c r="M624" s="254"/>
      <c r="N624" s="254"/>
      <c r="O624" s="254"/>
      <c r="P624" s="254"/>
      <c r="Q624" s="254"/>
      <c r="R624" s="254"/>
      <c r="S624" s="254"/>
      <c r="T624" s="254"/>
      <c r="U624" s="254"/>
      <c r="V624" s="254"/>
      <c r="W624" s="254"/>
      <c r="X624" s="254"/>
    </row>
    <row r="625">
      <c r="A625" s="254"/>
      <c r="B625" s="254"/>
      <c r="C625" s="254"/>
      <c r="D625" s="254"/>
      <c r="E625" s="254"/>
      <c r="F625" s="254"/>
      <c r="G625" s="254"/>
      <c r="H625" s="254"/>
      <c r="I625" s="254"/>
      <c r="J625" s="254"/>
      <c r="K625" s="254"/>
      <c r="L625" s="254"/>
      <c r="M625" s="254"/>
      <c r="N625" s="254"/>
      <c r="O625" s="254"/>
      <c r="P625" s="254"/>
      <c r="Q625" s="254"/>
      <c r="R625" s="254"/>
      <c r="S625" s="254"/>
      <c r="T625" s="254"/>
      <c r="U625" s="254"/>
      <c r="V625" s="254"/>
      <c r="W625" s="254"/>
      <c r="X625" s="254"/>
    </row>
    <row r="626">
      <c r="A626" s="254"/>
      <c r="B626" s="254"/>
      <c r="C626" s="254"/>
      <c r="D626" s="254"/>
      <c r="E626" s="254"/>
      <c r="F626" s="254"/>
      <c r="G626" s="254"/>
      <c r="H626" s="254"/>
      <c r="I626" s="254"/>
      <c r="J626" s="254"/>
      <c r="K626" s="254"/>
      <c r="L626" s="254"/>
      <c r="M626" s="254"/>
      <c r="N626" s="254"/>
      <c r="O626" s="254"/>
      <c r="P626" s="254"/>
      <c r="Q626" s="254"/>
      <c r="R626" s="254"/>
      <c r="S626" s="254"/>
      <c r="T626" s="254"/>
      <c r="U626" s="254"/>
      <c r="V626" s="254"/>
      <c r="W626" s="254"/>
      <c r="X626" s="254"/>
    </row>
    <row r="627">
      <c r="A627" s="254"/>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row>
    <row r="628">
      <c r="A628" s="254"/>
      <c r="B628" s="254"/>
      <c r="C628" s="254"/>
      <c r="D628" s="254"/>
      <c r="E628" s="254"/>
      <c r="F628" s="254"/>
      <c r="G628" s="254"/>
      <c r="H628" s="254"/>
      <c r="I628" s="254"/>
      <c r="J628" s="254"/>
      <c r="K628" s="254"/>
      <c r="L628" s="254"/>
      <c r="M628" s="254"/>
      <c r="N628" s="254"/>
      <c r="O628" s="254"/>
      <c r="P628" s="254"/>
      <c r="Q628" s="254"/>
      <c r="R628" s="254"/>
      <c r="S628" s="254"/>
      <c r="T628" s="254"/>
      <c r="U628" s="254"/>
      <c r="V628" s="254"/>
      <c r="W628" s="254"/>
      <c r="X628" s="254"/>
    </row>
    <row r="629">
      <c r="A629" s="254"/>
      <c r="B629" s="254"/>
      <c r="C629" s="254"/>
      <c r="D629" s="254"/>
      <c r="E629" s="254"/>
      <c r="F629" s="254"/>
      <c r="G629" s="254"/>
      <c r="H629" s="254"/>
      <c r="I629" s="254"/>
      <c r="J629" s="254"/>
      <c r="K629" s="254"/>
      <c r="L629" s="254"/>
      <c r="M629" s="254"/>
      <c r="N629" s="254"/>
      <c r="O629" s="254"/>
      <c r="P629" s="254"/>
      <c r="Q629" s="254"/>
      <c r="R629" s="254"/>
      <c r="S629" s="254"/>
      <c r="T629" s="254"/>
      <c r="U629" s="254"/>
      <c r="V629" s="254"/>
      <c r="W629" s="254"/>
      <c r="X629" s="254"/>
    </row>
    <row r="630">
      <c r="A630" s="254"/>
      <c r="B630" s="254"/>
      <c r="C630" s="254"/>
      <c r="D630" s="254"/>
      <c r="E630" s="254"/>
      <c r="F630" s="254"/>
      <c r="G630" s="254"/>
      <c r="H630" s="254"/>
      <c r="I630" s="254"/>
      <c r="J630" s="254"/>
      <c r="K630" s="254"/>
      <c r="L630" s="254"/>
      <c r="M630" s="254"/>
      <c r="N630" s="254"/>
      <c r="O630" s="254"/>
      <c r="P630" s="254"/>
      <c r="Q630" s="254"/>
      <c r="R630" s="254"/>
      <c r="S630" s="254"/>
      <c r="T630" s="254"/>
      <c r="U630" s="254"/>
      <c r="V630" s="254"/>
      <c r="W630" s="254"/>
      <c r="X630" s="254"/>
    </row>
    <row r="631">
      <c r="A631" s="254"/>
      <c r="B631" s="254"/>
      <c r="C631" s="254"/>
      <c r="D631" s="254"/>
      <c r="E631" s="254"/>
      <c r="F631" s="254"/>
      <c r="G631" s="254"/>
      <c r="H631" s="254"/>
      <c r="I631" s="254"/>
      <c r="J631" s="254"/>
      <c r="K631" s="254"/>
      <c r="L631" s="254"/>
      <c r="M631" s="254"/>
      <c r="N631" s="254"/>
      <c r="O631" s="254"/>
      <c r="P631" s="254"/>
      <c r="Q631" s="254"/>
      <c r="R631" s="254"/>
      <c r="S631" s="254"/>
      <c r="T631" s="254"/>
      <c r="U631" s="254"/>
      <c r="V631" s="254"/>
      <c r="W631" s="254"/>
      <c r="X631" s="254"/>
    </row>
    <row r="632">
      <c r="A632" s="254"/>
      <c r="B632" s="254"/>
      <c r="C632" s="254"/>
      <c r="D632" s="254"/>
      <c r="E632" s="254"/>
      <c r="F632" s="254"/>
      <c r="G632" s="254"/>
      <c r="H632" s="254"/>
      <c r="I632" s="254"/>
      <c r="J632" s="254"/>
      <c r="K632" s="254"/>
      <c r="L632" s="254"/>
      <c r="M632" s="254"/>
      <c r="N632" s="254"/>
      <c r="O632" s="254"/>
      <c r="P632" s="254"/>
      <c r="Q632" s="254"/>
      <c r="R632" s="254"/>
      <c r="S632" s="254"/>
      <c r="T632" s="254"/>
      <c r="U632" s="254"/>
      <c r="V632" s="254"/>
      <c r="W632" s="254"/>
      <c r="X632" s="254"/>
    </row>
    <row r="633">
      <c r="A633" s="254"/>
      <c r="B633" s="254"/>
      <c r="C633" s="254"/>
      <c r="D633" s="254"/>
      <c r="E633" s="254"/>
      <c r="F633" s="254"/>
      <c r="G633" s="254"/>
      <c r="H633" s="254"/>
      <c r="I633" s="254"/>
      <c r="J633" s="254"/>
      <c r="K633" s="254"/>
      <c r="L633" s="254"/>
      <c r="M633" s="254"/>
      <c r="N633" s="254"/>
      <c r="O633" s="254"/>
      <c r="P633" s="254"/>
      <c r="Q633" s="254"/>
      <c r="R633" s="254"/>
      <c r="S633" s="254"/>
      <c r="T633" s="254"/>
      <c r="U633" s="254"/>
      <c r="V633" s="254"/>
      <c r="W633" s="254"/>
      <c r="X633" s="254"/>
    </row>
    <row r="634">
      <c r="A634" s="254"/>
      <c r="B634" s="254"/>
      <c r="C634" s="254"/>
      <c r="D634" s="254"/>
      <c r="E634" s="254"/>
      <c r="F634" s="254"/>
      <c r="G634" s="254"/>
      <c r="H634" s="254"/>
      <c r="I634" s="254"/>
      <c r="J634" s="254"/>
      <c r="K634" s="254"/>
      <c r="L634" s="254"/>
      <c r="M634" s="254"/>
      <c r="N634" s="254"/>
      <c r="O634" s="254"/>
      <c r="P634" s="254"/>
      <c r="Q634" s="254"/>
      <c r="R634" s="254"/>
      <c r="S634" s="254"/>
      <c r="T634" s="254"/>
      <c r="U634" s="254"/>
      <c r="V634" s="254"/>
      <c r="W634" s="254"/>
      <c r="X634" s="254"/>
    </row>
    <row r="635">
      <c r="A635" s="254"/>
      <c r="B635" s="254"/>
      <c r="C635" s="254"/>
      <c r="D635" s="254"/>
      <c r="E635" s="254"/>
      <c r="F635" s="254"/>
      <c r="G635" s="254"/>
      <c r="H635" s="254"/>
      <c r="I635" s="254"/>
      <c r="J635" s="254"/>
      <c r="K635" s="254"/>
      <c r="L635" s="254"/>
      <c r="M635" s="254"/>
      <c r="N635" s="254"/>
      <c r="O635" s="254"/>
      <c r="P635" s="254"/>
      <c r="Q635" s="254"/>
      <c r="R635" s="254"/>
      <c r="S635" s="254"/>
      <c r="T635" s="254"/>
      <c r="U635" s="254"/>
      <c r="V635" s="254"/>
      <c r="W635" s="254"/>
      <c r="X635" s="254"/>
    </row>
    <row r="636">
      <c r="A636" s="254"/>
      <c r="B636" s="254"/>
      <c r="C636" s="254"/>
      <c r="D636" s="254"/>
      <c r="E636" s="254"/>
      <c r="F636" s="254"/>
      <c r="G636" s="254"/>
      <c r="H636" s="254"/>
      <c r="I636" s="254"/>
      <c r="J636" s="254"/>
      <c r="K636" s="254"/>
      <c r="L636" s="254"/>
      <c r="M636" s="254"/>
      <c r="N636" s="254"/>
      <c r="O636" s="254"/>
      <c r="P636" s="254"/>
      <c r="Q636" s="254"/>
      <c r="R636" s="254"/>
      <c r="S636" s="254"/>
      <c r="T636" s="254"/>
      <c r="U636" s="254"/>
      <c r="V636" s="254"/>
      <c r="W636" s="254"/>
      <c r="X636" s="254"/>
    </row>
    <row r="637">
      <c r="A637" s="254"/>
      <c r="B637" s="254"/>
      <c r="C637" s="254"/>
      <c r="D637" s="254"/>
      <c r="E637" s="254"/>
      <c r="F637" s="254"/>
      <c r="G637" s="254"/>
      <c r="H637" s="254"/>
      <c r="I637" s="254"/>
      <c r="J637" s="254"/>
      <c r="K637" s="254"/>
      <c r="L637" s="254"/>
      <c r="M637" s="254"/>
      <c r="N637" s="254"/>
      <c r="O637" s="254"/>
      <c r="P637" s="254"/>
      <c r="Q637" s="254"/>
      <c r="R637" s="254"/>
      <c r="S637" s="254"/>
      <c r="T637" s="254"/>
      <c r="U637" s="254"/>
      <c r="V637" s="254"/>
      <c r="W637" s="254"/>
      <c r="X637" s="254"/>
    </row>
    <row r="638">
      <c r="A638" s="254"/>
      <c r="B638" s="254"/>
      <c r="C638" s="254"/>
      <c r="D638" s="254"/>
      <c r="E638" s="254"/>
      <c r="F638" s="254"/>
      <c r="G638" s="254"/>
      <c r="H638" s="254"/>
      <c r="I638" s="254"/>
      <c r="J638" s="254"/>
      <c r="K638" s="254"/>
      <c r="L638" s="254"/>
      <c r="M638" s="254"/>
      <c r="N638" s="254"/>
      <c r="O638" s="254"/>
      <c r="P638" s="254"/>
      <c r="Q638" s="254"/>
      <c r="R638" s="254"/>
      <c r="S638" s="254"/>
      <c r="T638" s="254"/>
      <c r="U638" s="254"/>
      <c r="V638" s="254"/>
      <c r="W638" s="254"/>
      <c r="X638" s="254"/>
    </row>
    <row r="639">
      <c r="A639" s="254"/>
      <c r="B639" s="254"/>
      <c r="C639" s="254"/>
      <c r="D639" s="254"/>
      <c r="E639" s="254"/>
      <c r="F639" s="254"/>
      <c r="G639" s="254"/>
      <c r="H639" s="254"/>
      <c r="I639" s="254"/>
      <c r="J639" s="254"/>
      <c r="K639" s="254"/>
      <c r="L639" s="254"/>
      <c r="M639" s="254"/>
      <c r="N639" s="254"/>
      <c r="O639" s="254"/>
      <c r="P639" s="254"/>
      <c r="Q639" s="254"/>
      <c r="R639" s="254"/>
      <c r="S639" s="254"/>
      <c r="T639" s="254"/>
      <c r="U639" s="254"/>
      <c r="V639" s="254"/>
      <c r="W639" s="254"/>
      <c r="X639" s="254"/>
    </row>
    <row r="640">
      <c r="A640" s="254"/>
      <c r="B640" s="254"/>
      <c r="C640" s="254"/>
      <c r="D640" s="254"/>
      <c r="E640" s="254"/>
      <c r="F640" s="254"/>
      <c r="G640" s="254"/>
      <c r="H640" s="254"/>
      <c r="I640" s="254"/>
      <c r="J640" s="254"/>
      <c r="K640" s="254"/>
      <c r="L640" s="254"/>
      <c r="M640" s="254"/>
      <c r="N640" s="254"/>
      <c r="O640" s="254"/>
      <c r="P640" s="254"/>
      <c r="Q640" s="254"/>
      <c r="R640" s="254"/>
      <c r="S640" s="254"/>
      <c r="T640" s="254"/>
      <c r="U640" s="254"/>
      <c r="V640" s="254"/>
      <c r="W640" s="254"/>
      <c r="X640" s="254"/>
    </row>
    <row r="641">
      <c r="A641" s="254"/>
      <c r="B641" s="254"/>
      <c r="C641" s="254"/>
      <c r="D641" s="254"/>
      <c r="E641" s="254"/>
      <c r="F641" s="254"/>
      <c r="G641" s="254"/>
      <c r="H641" s="254"/>
      <c r="I641" s="254"/>
      <c r="J641" s="254"/>
      <c r="K641" s="254"/>
      <c r="L641" s="254"/>
      <c r="M641" s="254"/>
      <c r="N641" s="254"/>
      <c r="O641" s="254"/>
      <c r="P641" s="254"/>
      <c r="Q641" s="254"/>
      <c r="R641" s="254"/>
      <c r="S641" s="254"/>
      <c r="T641" s="254"/>
      <c r="U641" s="254"/>
      <c r="V641" s="254"/>
      <c r="W641" s="254"/>
      <c r="X641" s="254"/>
    </row>
    <row r="642">
      <c r="A642" s="254"/>
      <c r="B642" s="254"/>
      <c r="C642" s="254"/>
      <c r="D642" s="254"/>
      <c r="E642" s="254"/>
      <c r="F642" s="254"/>
      <c r="G642" s="254"/>
      <c r="H642" s="254"/>
      <c r="I642" s="254"/>
      <c r="J642" s="254"/>
      <c r="K642" s="254"/>
      <c r="L642" s="254"/>
      <c r="M642" s="254"/>
      <c r="N642" s="254"/>
      <c r="O642" s="254"/>
      <c r="P642" s="254"/>
      <c r="Q642" s="254"/>
      <c r="R642" s="254"/>
      <c r="S642" s="254"/>
      <c r="T642" s="254"/>
      <c r="U642" s="254"/>
      <c r="V642" s="254"/>
      <c r="W642" s="254"/>
      <c r="X642" s="254"/>
    </row>
    <row r="643">
      <c r="A643" s="254"/>
      <c r="B643" s="254"/>
      <c r="C643" s="254"/>
      <c r="D643" s="254"/>
      <c r="E643" s="254"/>
      <c r="F643" s="254"/>
      <c r="G643" s="254"/>
      <c r="H643" s="254"/>
      <c r="I643" s="254"/>
      <c r="J643" s="254"/>
      <c r="K643" s="254"/>
      <c r="L643" s="254"/>
      <c r="M643" s="254"/>
      <c r="N643" s="254"/>
      <c r="O643" s="254"/>
      <c r="P643" s="254"/>
      <c r="Q643" s="254"/>
      <c r="R643" s="254"/>
      <c r="S643" s="254"/>
      <c r="T643" s="254"/>
      <c r="U643" s="254"/>
      <c r="V643" s="254"/>
      <c r="W643" s="254"/>
      <c r="X643" s="254"/>
    </row>
    <row r="644">
      <c r="A644" s="254"/>
      <c r="B644" s="254"/>
      <c r="C644" s="254"/>
      <c r="D644" s="254"/>
      <c r="E644" s="254"/>
      <c r="F644" s="254"/>
      <c r="G644" s="254"/>
      <c r="H644" s="254"/>
      <c r="I644" s="254"/>
      <c r="J644" s="254"/>
      <c r="K644" s="254"/>
      <c r="L644" s="254"/>
      <c r="M644" s="254"/>
      <c r="N644" s="254"/>
      <c r="O644" s="254"/>
      <c r="P644" s="254"/>
      <c r="Q644" s="254"/>
      <c r="R644" s="254"/>
      <c r="S644" s="254"/>
      <c r="T644" s="254"/>
      <c r="U644" s="254"/>
      <c r="V644" s="254"/>
      <c r="W644" s="254"/>
      <c r="X644" s="254"/>
    </row>
    <row r="645">
      <c r="A645" s="254"/>
      <c r="B645" s="254"/>
      <c r="C645" s="254"/>
      <c r="D645" s="254"/>
      <c r="E645" s="254"/>
      <c r="F645" s="254"/>
      <c r="G645" s="254"/>
      <c r="H645" s="254"/>
      <c r="I645" s="254"/>
      <c r="J645" s="254"/>
      <c r="K645" s="254"/>
      <c r="L645" s="254"/>
      <c r="M645" s="254"/>
      <c r="N645" s="254"/>
      <c r="O645" s="254"/>
      <c r="P645" s="254"/>
      <c r="Q645" s="254"/>
      <c r="R645" s="254"/>
      <c r="S645" s="254"/>
      <c r="T645" s="254"/>
      <c r="U645" s="254"/>
      <c r="V645" s="254"/>
      <c r="W645" s="254"/>
      <c r="X645" s="254"/>
    </row>
    <row r="646">
      <c r="A646" s="254"/>
      <c r="B646" s="254"/>
      <c r="C646" s="254"/>
      <c r="D646" s="254"/>
      <c r="E646" s="254"/>
      <c r="F646" s="254"/>
      <c r="G646" s="254"/>
      <c r="H646" s="254"/>
      <c r="I646" s="254"/>
      <c r="J646" s="254"/>
      <c r="K646" s="254"/>
      <c r="L646" s="254"/>
      <c r="M646" s="254"/>
      <c r="N646" s="254"/>
      <c r="O646" s="254"/>
      <c r="P646" s="254"/>
      <c r="Q646" s="254"/>
      <c r="R646" s="254"/>
      <c r="S646" s="254"/>
      <c r="T646" s="254"/>
      <c r="U646" s="254"/>
      <c r="V646" s="254"/>
      <c r="W646" s="254"/>
      <c r="X646" s="254"/>
    </row>
    <row r="647">
      <c r="A647" s="254"/>
      <c r="B647" s="254"/>
      <c r="C647" s="254"/>
      <c r="D647" s="254"/>
      <c r="E647" s="254"/>
      <c r="F647" s="254"/>
      <c r="G647" s="254"/>
      <c r="H647" s="254"/>
      <c r="I647" s="254"/>
      <c r="J647" s="254"/>
      <c r="K647" s="254"/>
      <c r="L647" s="254"/>
      <c r="M647" s="254"/>
      <c r="N647" s="254"/>
      <c r="O647" s="254"/>
      <c r="P647" s="254"/>
      <c r="Q647" s="254"/>
      <c r="R647" s="254"/>
      <c r="S647" s="254"/>
      <c r="T647" s="254"/>
      <c r="U647" s="254"/>
      <c r="V647" s="254"/>
      <c r="W647" s="254"/>
      <c r="X647" s="254"/>
    </row>
    <row r="648">
      <c r="A648" s="254"/>
      <c r="B648" s="254"/>
      <c r="C648" s="254"/>
      <c r="D648" s="254"/>
      <c r="E648" s="254"/>
      <c r="F648" s="254"/>
      <c r="G648" s="254"/>
      <c r="H648" s="254"/>
      <c r="I648" s="254"/>
      <c r="J648" s="254"/>
      <c r="K648" s="254"/>
      <c r="L648" s="254"/>
      <c r="M648" s="254"/>
      <c r="N648" s="254"/>
      <c r="O648" s="254"/>
      <c r="P648" s="254"/>
      <c r="Q648" s="254"/>
      <c r="R648" s="254"/>
      <c r="S648" s="254"/>
      <c r="T648" s="254"/>
      <c r="U648" s="254"/>
      <c r="V648" s="254"/>
      <c r="W648" s="254"/>
      <c r="X648" s="254"/>
    </row>
    <row r="649">
      <c r="A649" s="254"/>
      <c r="B649" s="254"/>
      <c r="C649" s="254"/>
      <c r="D649" s="254"/>
      <c r="E649" s="254"/>
      <c r="F649" s="254"/>
      <c r="G649" s="254"/>
      <c r="H649" s="254"/>
      <c r="I649" s="254"/>
      <c r="J649" s="254"/>
      <c r="K649" s="254"/>
      <c r="L649" s="254"/>
      <c r="M649" s="254"/>
      <c r="N649" s="254"/>
      <c r="O649" s="254"/>
      <c r="P649" s="254"/>
      <c r="Q649" s="254"/>
      <c r="R649" s="254"/>
      <c r="S649" s="254"/>
      <c r="T649" s="254"/>
      <c r="U649" s="254"/>
      <c r="V649" s="254"/>
      <c r="W649" s="254"/>
      <c r="X649" s="254"/>
    </row>
    <row r="650">
      <c r="A650" s="254"/>
      <c r="B650" s="254"/>
      <c r="C650" s="254"/>
      <c r="D650" s="254"/>
      <c r="E650" s="254"/>
      <c r="F650" s="254"/>
      <c r="G650" s="254"/>
      <c r="H650" s="254"/>
      <c r="I650" s="254"/>
      <c r="J650" s="254"/>
      <c r="K650" s="254"/>
      <c r="L650" s="254"/>
      <c r="M650" s="254"/>
      <c r="N650" s="254"/>
      <c r="O650" s="254"/>
      <c r="P650" s="254"/>
      <c r="Q650" s="254"/>
      <c r="R650" s="254"/>
      <c r="S650" s="254"/>
      <c r="T650" s="254"/>
      <c r="U650" s="254"/>
      <c r="V650" s="254"/>
      <c r="W650" s="254"/>
      <c r="X650" s="254"/>
    </row>
    <row r="651">
      <c r="A651" s="254"/>
      <c r="B651" s="254"/>
      <c r="C651" s="254"/>
      <c r="D651" s="254"/>
      <c r="E651" s="254"/>
      <c r="F651" s="254"/>
      <c r="G651" s="254"/>
      <c r="H651" s="254"/>
      <c r="I651" s="254"/>
      <c r="J651" s="254"/>
      <c r="K651" s="254"/>
      <c r="L651" s="254"/>
      <c r="M651" s="254"/>
      <c r="N651" s="254"/>
      <c r="O651" s="254"/>
      <c r="P651" s="254"/>
      <c r="Q651" s="254"/>
      <c r="R651" s="254"/>
      <c r="S651" s="254"/>
      <c r="T651" s="254"/>
      <c r="U651" s="254"/>
      <c r="V651" s="254"/>
      <c r="W651" s="254"/>
      <c r="X651" s="254"/>
    </row>
    <row r="652">
      <c r="A652" s="254"/>
      <c r="B652" s="254"/>
      <c r="C652" s="254"/>
      <c r="D652" s="254"/>
      <c r="E652" s="254"/>
      <c r="F652" s="254"/>
      <c r="G652" s="254"/>
      <c r="H652" s="254"/>
      <c r="I652" s="254"/>
      <c r="J652" s="254"/>
      <c r="K652" s="254"/>
      <c r="L652" s="254"/>
      <c r="M652" s="254"/>
      <c r="N652" s="254"/>
      <c r="O652" s="254"/>
      <c r="P652" s="254"/>
      <c r="Q652" s="254"/>
      <c r="R652" s="254"/>
      <c r="S652" s="254"/>
      <c r="T652" s="254"/>
      <c r="U652" s="254"/>
      <c r="V652" s="254"/>
      <c r="W652" s="254"/>
      <c r="X652" s="254"/>
    </row>
    <row r="653">
      <c r="A653" s="254"/>
      <c r="B653" s="254"/>
      <c r="C653" s="254"/>
      <c r="D653" s="254"/>
      <c r="E653" s="254"/>
      <c r="F653" s="254"/>
      <c r="G653" s="254"/>
      <c r="H653" s="254"/>
      <c r="I653" s="254"/>
      <c r="J653" s="254"/>
      <c r="K653" s="254"/>
      <c r="L653" s="254"/>
      <c r="M653" s="254"/>
      <c r="N653" s="254"/>
      <c r="O653" s="254"/>
      <c r="P653" s="254"/>
      <c r="Q653" s="254"/>
      <c r="R653" s="254"/>
      <c r="S653" s="254"/>
      <c r="T653" s="254"/>
      <c r="U653" s="254"/>
      <c r="V653" s="254"/>
      <c r="W653" s="254"/>
      <c r="X653" s="254"/>
    </row>
    <row r="654">
      <c r="A654" s="254"/>
      <c r="B654" s="254"/>
      <c r="C654" s="254"/>
      <c r="D654" s="254"/>
      <c r="E654" s="254"/>
      <c r="F654" s="254"/>
      <c r="G654" s="254"/>
      <c r="H654" s="254"/>
      <c r="I654" s="254"/>
      <c r="J654" s="254"/>
      <c r="K654" s="254"/>
      <c r="L654" s="254"/>
      <c r="M654" s="254"/>
      <c r="N654" s="254"/>
      <c r="O654" s="254"/>
      <c r="P654" s="254"/>
      <c r="Q654" s="254"/>
      <c r="R654" s="254"/>
      <c r="S654" s="254"/>
      <c r="T654" s="254"/>
      <c r="U654" s="254"/>
      <c r="V654" s="254"/>
      <c r="W654" s="254"/>
      <c r="X654" s="254"/>
    </row>
    <row r="655">
      <c r="A655" s="254"/>
      <c r="B655" s="254"/>
      <c r="C655" s="254"/>
      <c r="D655" s="254"/>
      <c r="E655" s="254"/>
      <c r="F655" s="254"/>
      <c r="G655" s="254"/>
      <c r="H655" s="254"/>
      <c r="I655" s="254"/>
      <c r="J655" s="254"/>
      <c r="K655" s="254"/>
      <c r="L655" s="254"/>
      <c r="M655" s="254"/>
      <c r="N655" s="254"/>
      <c r="O655" s="254"/>
      <c r="P655" s="254"/>
      <c r="Q655" s="254"/>
      <c r="R655" s="254"/>
      <c r="S655" s="254"/>
      <c r="T655" s="254"/>
      <c r="U655" s="254"/>
      <c r="V655" s="254"/>
      <c r="W655" s="254"/>
      <c r="X655" s="254"/>
    </row>
    <row r="656">
      <c r="A656" s="254"/>
      <c r="B656" s="254"/>
      <c r="C656" s="254"/>
      <c r="D656" s="254"/>
      <c r="E656" s="254"/>
      <c r="F656" s="254"/>
      <c r="G656" s="254"/>
      <c r="H656" s="254"/>
      <c r="I656" s="254"/>
      <c r="J656" s="254"/>
      <c r="K656" s="254"/>
      <c r="L656" s="254"/>
      <c r="M656" s="254"/>
      <c r="N656" s="254"/>
      <c r="O656" s="254"/>
      <c r="P656" s="254"/>
      <c r="Q656" s="254"/>
      <c r="R656" s="254"/>
      <c r="S656" s="254"/>
      <c r="T656" s="254"/>
      <c r="U656" s="254"/>
      <c r="V656" s="254"/>
      <c r="W656" s="254"/>
      <c r="X656" s="254"/>
    </row>
    <row r="657">
      <c r="A657" s="254"/>
      <c r="B657" s="254"/>
      <c r="C657" s="254"/>
      <c r="D657" s="254"/>
      <c r="E657" s="254"/>
      <c r="F657" s="254"/>
      <c r="G657" s="254"/>
      <c r="H657" s="254"/>
      <c r="I657" s="254"/>
      <c r="J657" s="254"/>
      <c r="K657" s="254"/>
      <c r="L657" s="254"/>
      <c r="M657" s="254"/>
      <c r="N657" s="254"/>
      <c r="O657" s="254"/>
      <c r="P657" s="254"/>
      <c r="Q657" s="254"/>
      <c r="R657" s="254"/>
      <c r="S657" s="254"/>
      <c r="T657" s="254"/>
      <c r="U657" s="254"/>
      <c r="V657" s="254"/>
      <c r="W657" s="254"/>
      <c r="X657" s="254"/>
    </row>
    <row r="658">
      <c r="A658" s="254"/>
      <c r="B658" s="254"/>
      <c r="C658" s="254"/>
      <c r="D658" s="254"/>
      <c r="E658" s="254"/>
      <c r="F658" s="254"/>
      <c r="G658" s="254"/>
      <c r="H658" s="254"/>
      <c r="I658" s="254"/>
      <c r="J658" s="254"/>
      <c r="K658" s="254"/>
      <c r="L658" s="254"/>
      <c r="M658" s="254"/>
      <c r="N658" s="254"/>
      <c r="O658" s="254"/>
      <c r="P658" s="254"/>
      <c r="Q658" s="254"/>
      <c r="R658" s="254"/>
      <c r="S658" s="254"/>
      <c r="T658" s="254"/>
      <c r="U658" s="254"/>
      <c r="V658" s="254"/>
      <c r="W658" s="254"/>
      <c r="X658" s="254"/>
    </row>
    <row r="659">
      <c r="A659" s="254"/>
      <c r="B659" s="254"/>
      <c r="C659" s="254"/>
      <c r="D659" s="254"/>
      <c r="E659" s="254"/>
      <c r="F659" s="254"/>
      <c r="G659" s="254"/>
      <c r="H659" s="254"/>
      <c r="I659" s="254"/>
      <c r="J659" s="254"/>
      <c r="K659" s="254"/>
      <c r="L659" s="254"/>
      <c r="M659" s="254"/>
      <c r="N659" s="254"/>
      <c r="O659" s="254"/>
      <c r="P659" s="254"/>
      <c r="Q659" s="254"/>
      <c r="R659" s="254"/>
      <c r="S659" s="254"/>
      <c r="T659" s="254"/>
      <c r="U659" s="254"/>
      <c r="V659" s="254"/>
      <c r="W659" s="254"/>
      <c r="X659" s="254"/>
    </row>
    <row r="660">
      <c r="A660" s="254"/>
      <c r="B660" s="254"/>
      <c r="C660" s="254"/>
      <c r="D660" s="254"/>
      <c r="E660" s="254"/>
      <c r="F660" s="254"/>
      <c r="G660" s="254"/>
      <c r="H660" s="254"/>
      <c r="I660" s="254"/>
      <c r="J660" s="254"/>
      <c r="K660" s="254"/>
      <c r="L660" s="254"/>
      <c r="M660" s="254"/>
      <c r="N660" s="254"/>
      <c r="O660" s="254"/>
      <c r="P660" s="254"/>
      <c r="Q660" s="254"/>
      <c r="R660" s="254"/>
      <c r="S660" s="254"/>
      <c r="T660" s="254"/>
      <c r="U660" s="254"/>
      <c r="V660" s="254"/>
      <c r="W660" s="254"/>
      <c r="X660" s="254"/>
    </row>
    <row r="661">
      <c r="A661" s="254"/>
      <c r="B661" s="254"/>
      <c r="C661" s="254"/>
      <c r="D661" s="254"/>
      <c r="E661" s="254"/>
      <c r="F661" s="254"/>
      <c r="G661" s="254"/>
      <c r="H661" s="254"/>
      <c r="I661" s="254"/>
      <c r="J661" s="254"/>
      <c r="K661" s="254"/>
      <c r="L661" s="254"/>
      <c r="M661" s="254"/>
      <c r="N661" s="254"/>
      <c r="O661" s="254"/>
      <c r="P661" s="254"/>
      <c r="Q661" s="254"/>
      <c r="R661" s="254"/>
      <c r="S661" s="254"/>
      <c r="T661" s="254"/>
      <c r="U661" s="254"/>
      <c r="V661" s="254"/>
      <c r="W661" s="254"/>
      <c r="X661" s="254"/>
    </row>
    <row r="662">
      <c r="A662" s="254"/>
      <c r="B662" s="254"/>
      <c r="C662" s="254"/>
      <c r="D662" s="254"/>
      <c r="E662" s="254"/>
      <c r="F662" s="254"/>
      <c r="G662" s="254"/>
      <c r="H662" s="254"/>
      <c r="I662" s="254"/>
      <c r="J662" s="254"/>
      <c r="K662" s="254"/>
      <c r="L662" s="254"/>
      <c r="M662" s="254"/>
      <c r="N662" s="254"/>
      <c r="O662" s="254"/>
      <c r="P662" s="254"/>
      <c r="Q662" s="254"/>
      <c r="R662" s="254"/>
      <c r="S662" s="254"/>
      <c r="T662" s="254"/>
      <c r="U662" s="254"/>
      <c r="V662" s="254"/>
      <c r="W662" s="254"/>
      <c r="X662" s="254"/>
    </row>
    <row r="663">
      <c r="A663" s="254"/>
      <c r="B663" s="254"/>
      <c r="C663" s="254"/>
      <c r="D663" s="254"/>
      <c r="E663" s="254"/>
      <c r="F663" s="254"/>
      <c r="G663" s="254"/>
      <c r="H663" s="254"/>
      <c r="I663" s="254"/>
      <c r="J663" s="254"/>
      <c r="K663" s="254"/>
      <c r="L663" s="254"/>
      <c r="M663" s="254"/>
      <c r="N663" s="254"/>
      <c r="O663" s="254"/>
      <c r="P663" s="254"/>
      <c r="Q663" s="254"/>
      <c r="R663" s="254"/>
      <c r="S663" s="254"/>
      <c r="T663" s="254"/>
      <c r="U663" s="254"/>
      <c r="V663" s="254"/>
      <c r="W663" s="254"/>
      <c r="X663" s="254"/>
    </row>
    <row r="664">
      <c r="A664" s="254"/>
      <c r="B664" s="254"/>
      <c r="C664" s="254"/>
      <c r="D664" s="254"/>
      <c r="E664" s="254"/>
      <c r="F664" s="254"/>
      <c r="G664" s="254"/>
      <c r="H664" s="254"/>
      <c r="I664" s="254"/>
      <c r="J664" s="254"/>
      <c r="K664" s="254"/>
      <c r="L664" s="254"/>
      <c r="M664" s="254"/>
      <c r="N664" s="254"/>
      <c r="O664" s="254"/>
      <c r="P664" s="254"/>
      <c r="Q664" s="254"/>
      <c r="R664" s="254"/>
      <c r="S664" s="254"/>
      <c r="T664" s="254"/>
      <c r="U664" s="254"/>
      <c r="V664" s="254"/>
      <c r="W664" s="254"/>
      <c r="X664" s="254"/>
    </row>
    <row r="665">
      <c r="A665" s="254"/>
      <c r="B665" s="254"/>
      <c r="C665" s="254"/>
      <c r="D665" s="254"/>
      <c r="E665" s="254"/>
      <c r="F665" s="254"/>
      <c r="G665" s="254"/>
      <c r="H665" s="254"/>
      <c r="I665" s="254"/>
      <c r="J665" s="254"/>
      <c r="K665" s="254"/>
      <c r="L665" s="254"/>
      <c r="M665" s="254"/>
      <c r="N665" s="254"/>
      <c r="O665" s="254"/>
      <c r="P665" s="254"/>
      <c r="Q665" s="254"/>
      <c r="R665" s="254"/>
      <c r="S665" s="254"/>
      <c r="T665" s="254"/>
      <c r="U665" s="254"/>
      <c r="V665" s="254"/>
      <c r="W665" s="254"/>
      <c r="X665" s="254"/>
    </row>
    <row r="666">
      <c r="A666" s="254"/>
      <c r="B666" s="254"/>
      <c r="C666" s="254"/>
      <c r="D666" s="254"/>
      <c r="E666" s="254"/>
      <c r="F666" s="254"/>
      <c r="G666" s="254"/>
      <c r="H666" s="254"/>
      <c r="I666" s="254"/>
      <c r="J666" s="254"/>
      <c r="K666" s="254"/>
      <c r="L666" s="254"/>
      <c r="M666" s="254"/>
      <c r="N666" s="254"/>
      <c r="O666" s="254"/>
      <c r="P666" s="254"/>
      <c r="Q666" s="254"/>
      <c r="R666" s="254"/>
      <c r="S666" s="254"/>
      <c r="T666" s="254"/>
      <c r="U666" s="254"/>
      <c r="V666" s="254"/>
      <c r="W666" s="254"/>
      <c r="X666" s="254"/>
    </row>
    <row r="667">
      <c r="A667" s="254"/>
      <c r="B667" s="254"/>
      <c r="C667" s="254"/>
      <c r="D667" s="254"/>
      <c r="E667" s="254"/>
      <c r="F667" s="254"/>
      <c r="G667" s="254"/>
      <c r="H667" s="254"/>
      <c r="I667" s="254"/>
      <c r="J667" s="254"/>
      <c r="K667" s="254"/>
      <c r="L667" s="254"/>
      <c r="M667" s="254"/>
      <c r="N667" s="254"/>
      <c r="O667" s="254"/>
      <c r="P667" s="254"/>
      <c r="Q667" s="254"/>
      <c r="R667" s="254"/>
      <c r="S667" s="254"/>
      <c r="T667" s="254"/>
      <c r="U667" s="254"/>
      <c r="V667" s="254"/>
      <c r="W667" s="254"/>
      <c r="X667" s="254"/>
    </row>
    <row r="668">
      <c r="A668" s="254"/>
      <c r="B668" s="254"/>
      <c r="C668" s="254"/>
      <c r="D668" s="254"/>
      <c r="E668" s="254"/>
      <c r="F668" s="254"/>
      <c r="G668" s="254"/>
      <c r="H668" s="254"/>
      <c r="I668" s="254"/>
      <c r="J668" s="254"/>
      <c r="K668" s="254"/>
      <c r="L668" s="254"/>
      <c r="M668" s="254"/>
      <c r="N668" s="254"/>
      <c r="O668" s="254"/>
      <c r="P668" s="254"/>
      <c r="Q668" s="254"/>
      <c r="R668" s="254"/>
      <c r="S668" s="254"/>
      <c r="T668" s="254"/>
      <c r="U668" s="254"/>
      <c r="V668" s="254"/>
      <c r="W668" s="254"/>
      <c r="X668" s="254"/>
    </row>
    <row r="669">
      <c r="A669" s="254"/>
      <c r="B669" s="254"/>
      <c r="C669" s="254"/>
      <c r="D669" s="254"/>
      <c r="E669" s="254"/>
      <c r="F669" s="254"/>
      <c r="G669" s="254"/>
      <c r="H669" s="254"/>
      <c r="I669" s="254"/>
      <c r="J669" s="254"/>
      <c r="K669" s="254"/>
      <c r="L669" s="254"/>
      <c r="M669" s="254"/>
      <c r="N669" s="254"/>
      <c r="O669" s="254"/>
      <c r="P669" s="254"/>
      <c r="Q669" s="254"/>
      <c r="R669" s="254"/>
      <c r="S669" s="254"/>
      <c r="T669" s="254"/>
      <c r="U669" s="254"/>
      <c r="V669" s="254"/>
      <c r="W669" s="254"/>
      <c r="X669" s="254"/>
    </row>
    <row r="670">
      <c r="A670" s="254"/>
      <c r="B670" s="254"/>
      <c r="C670" s="254"/>
      <c r="D670" s="254"/>
      <c r="E670" s="254"/>
      <c r="F670" s="254"/>
      <c r="G670" s="254"/>
      <c r="H670" s="254"/>
      <c r="I670" s="254"/>
      <c r="J670" s="254"/>
      <c r="K670" s="254"/>
      <c r="L670" s="254"/>
      <c r="M670" s="254"/>
      <c r="N670" s="254"/>
      <c r="O670" s="254"/>
      <c r="P670" s="254"/>
      <c r="Q670" s="254"/>
      <c r="R670" s="254"/>
      <c r="S670" s="254"/>
      <c r="T670" s="254"/>
      <c r="U670" s="254"/>
      <c r="V670" s="254"/>
      <c r="W670" s="254"/>
      <c r="X670" s="254"/>
    </row>
    <row r="671">
      <c r="A671" s="254"/>
      <c r="B671" s="254"/>
      <c r="C671" s="254"/>
      <c r="D671" s="254"/>
      <c r="E671" s="254"/>
      <c r="F671" s="254"/>
      <c r="G671" s="254"/>
      <c r="H671" s="254"/>
      <c r="I671" s="254"/>
      <c r="J671" s="254"/>
      <c r="K671" s="254"/>
      <c r="L671" s="254"/>
      <c r="M671" s="254"/>
      <c r="N671" s="254"/>
      <c r="O671" s="254"/>
      <c r="P671" s="254"/>
      <c r="Q671" s="254"/>
      <c r="R671" s="254"/>
      <c r="S671" s="254"/>
      <c r="T671" s="254"/>
      <c r="U671" s="254"/>
      <c r="V671" s="254"/>
      <c r="W671" s="254"/>
      <c r="X671" s="254"/>
    </row>
    <row r="672">
      <c r="A672" s="254"/>
      <c r="B672" s="254"/>
      <c r="C672" s="254"/>
      <c r="D672" s="254"/>
      <c r="E672" s="254"/>
      <c r="F672" s="254"/>
      <c r="G672" s="254"/>
      <c r="H672" s="254"/>
      <c r="I672" s="254"/>
      <c r="J672" s="254"/>
      <c r="K672" s="254"/>
      <c r="L672" s="254"/>
      <c r="M672" s="254"/>
      <c r="N672" s="254"/>
      <c r="O672" s="254"/>
      <c r="P672" s="254"/>
      <c r="Q672" s="254"/>
      <c r="R672" s="254"/>
      <c r="S672" s="254"/>
      <c r="T672" s="254"/>
      <c r="U672" s="254"/>
      <c r="V672" s="254"/>
      <c r="W672" s="254"/>
      <c r="X672" s="254"/>
    </row>
    <row r="673">
      <c r="A673" s="254"/>
      <c r="B673" s="254"/>
      <c r="C673" s="254"/>
      <c r="D673" s="254"/>
      <c r="E673" s="254"/>
      <c r="F673" s="254"/>
      <c r="G673" s="254"/>
      <c r="H673" s="254"/>
      <c r="I673" s="254"/>
      <c r="J673" s="254"/>
      <c r="K673" s="254"/>
      <c r="L673" s="254"/>
      <c r="M673" s="254"/>
      <c r="N673" s="254"/>
      <c r="O673" s="254"/>
      <c r="P673" s="254"/>
      <c r="Q673" s="254"/>
      <c r="R673" s="254"/>
      <c r="S673" s="254"/>
      <c r="T673" s="254"/>
      <c r="U673" s="254"/>
      <c r="V673" s="254"/>
      <c r="W673" s="254"/>
      <c r="X673" s="254"/>
    </row>
    <row r="674">
      <c r="A674" s="254"/>
      <c r="B674" s="254"/>
      <c r="C674" s="254"/>
      <c r="D674" s="254"/>
      <c r="E674" s="254"/>
      <c r="F674" s="254"/>
      <c r="G674" s="254"/>
      <c r="H674" s="254"/>
      <c r="I674" s="254"/>
      <c r="J674" s="254"/>
      <c r="K674" s="254"/>
      <c r="L674" s="254"/>
      <c r="M674" s="254"/>
      <c r="N674" s="254"/>
      <c r="O674" s="254"/>
      <c r="P674" s="254"/>
      <c r="Q674" s="254"/>
      <c r="R674" s="254"/>
      <c r="S674" s="254"/>
      <c r="T674" s="254"/>
      <c r="U674" s="254"/>
      <c r="V674" s="254"/>
      <c r="W674" s="254"/>
      <c r="X674" s="254"/>
    </row>
    <row r="675">
      <c r="A675" s="254"/>
      <c r="B675" s="254"/>
      <c r="C675" s="254"/>
      <c r="D675" s="254"/>
      <c r="E675" s="254"/>
      <c r="F675" s="254"/>
      <c r="G675" s="254"/>
      <c r="H675" s="254"/>
      <c r="I675" s="254"/>
      <c r="J675" s="254"/>
      <c r="K675" s="254"/>
      <c r="L675" s="254"/>
      <c r="M675" s="254"/>
      <c r="N675" s="254"/>
      <c r="O675" s="254"/>
      <c r="P675" s="254"/>
      <c r="Q675" s="254"/>
      <c r="R675" s="254"/>
      <c r="S675" s="254"/>
      <c r="T675" s="254"/>
      <c r="U675" s="254"/>
      <c r="V675" s="254"/>
      <c r="W675" s="254"/>
      <c r="X675" s="254"/>
    </row>
    <row r="676">
      <c r="A676" s="254"/>
      <c r="B676" s="254"/>
      <c r="C676" s="254"/>
      <c r="D676" s="254"/>
      <c r="E676" s="254"/>
      <c r="F676" s="254"/>
      <c r="G676" s="254"/>
      <c r="H676" s="254"/>
      <c r="I676" s="254"/>
      <c r="J676" s="254"/>
      <c r="K676" s="254"/>
      <c r="L676" s="254"/>
      <c r="M676" s="254"/>
      <c r="N676" s="254"/>
      <c r="O676" s="254"/>
      <c r="P676" s="254"/>
      <c r="Q676" s="254"/>
      <c r="R676" s="254"/>
      <c r="S676" s="254"/>
      <c r="T676" s="254"/>
      <c r="U676" s="254"/>
      <c r="V676" s="254"/>
      <c r="W676" s="254"/>
      <c r="X676" s="254"/>
    </row>
    <row r="677">
      <c r="A677" s="254"/>
      <c r="B677" s="254"/>
      <c r="C677" s="254"/>
      <c r="D677" s="254"/>
      <c r="E677" s="254"/>
      <c r="F677" s="254"/>
      <c r="G677" s="254"/>
      <c r="H677" s="254"/>
      <c r="I677" s="254"/>
      <c r="J677" s="254"/>
      <c r="K677" s="254"/>
      <c r="L677" s="254"/>
      <c r="M677" s="254"/>
      <c r="N677" s="254"/>
      <c r="O677" s="254"/>
      <c r="P677" s="254"/>
      <c r="Q677" s="254"/>
      <c r="R677" s="254"/>
      <c r="S677" s="254"/>
      <c r="T677" s="254"/>
      <c r="U677" s="254"/>
      <c r="V677" s="254"/>
      <c r="W677" s="254"/>
      <c r="X677" s="254"/>
    </row>
    <row r="678">
      <c r="A678" s="254"/>
      <c r="B678" s="254"/>
      <c r="C678" s="254"/>
      <c r="D678" s="254"/>
      <c r="E678" s="254"/>
      <c r="F678" s="254"/>
      <c r="G678" s="254"/>
      <c r="H678" s="254"/>
      <c r="I678" s="254"/>
      <c r="J678" s="254"/>
      <c r="K678" s="254"/>
      <c r="L678" s="254"/>
      <c r="M678" s="254"/>
      <c r="N678" s="254"/>
      <c r="O678" s="254"/>
      <c r="P678" s="254"/>
      <c r="Q678" s="254"/>
      <c r="R678" s="254"/>
      <c r="S678" s="254"/>
      <c r="T678" s="254"/>
      <c r="U678" s="254"/>
      <c r="V678" s="254"/>
      <c r="W678" s="254"/>
      <c r="X678" s="254"/>
    </row>
    <row r="679">
      <c r="A679" s="254"/>
      <c r="B679" s="254"/>
      <c r="C679" s="254"/>
      <c r="D679" s="254"/>
      <c r="E679" s="254"/>
      <c r="F679" s="254"/>
      <c r="G679" s="254"/>
      <c r="H679" s="254"/>
      <c r="I679" s="254"/>
      <c r="J679" s="254"/>
      <c r="K679" s="254"/>
      <c r="L679" s="254"/>
      <c r="M679" s="254"/>
      <c r="N679" s="254"/>
      <c r="O679" s="254"/>
      <c r="P679" s="254"/>
      <c r="Q679" s="254"/>
      <c r="R679" s="254"/>
      <c r="S679" s="254"/>
      <c r="T679" s="254"/>
      <c r="U679" s="254"/>
      <c r="V679" s="254"/>
      <c r="W679" s="254"/>
      <c r="X679" s="254"/>
    </row>
    <row r="680">
      <c r="A680" s="254"/>
      <c r="B680" s="254"/>
      <c r="C680" s="254"/>
      <c r="D680" s="254"/>
      <c r="E680" s="254"/>
      <c r="F680" s="254"/>
      <c r="G680" s="254"/>
      <c r="H680" s="254"/>
      <c r="I680" s="254"/>
      <c r="J680" s="254"/>
      <c r="K680" s="254"/>
      <c r="L680" s="254"/>
      <c r="M680" s="254"/>
      <c r="N680" s="254"/>
      <c r="O680" s="254"/>
      <c r="P680" s="254"/>
      <c r="Q680" s="254"/>
      <c r="R680" s="254"/>
      <c r="S680" s="254"/>
      <c r="T680" s="254"/>
      <c r="U680" s="254"/>
      <c r="V680" s="254"/>
      <c r="W680" s="254"/>
      <c r="X680" s="254"/>
    </row>
    <row r="681">
      <c r="A681" s="254"/>
      <c r="B681" s="254"/>
      <c r="C681" s="254"/>
      <c r="D681" s="254"/>
      <c r="E681" s="254"/>
      <c r="F681" s="254"/>
      <c r="G681" s="254"/>
      <c r="H681" s="254"/>
      <c r="I681" s="254"/>
      <c r="J681" s="254"/>
      <c r="K681" s="254"/>
      <c r="L681" s="254"/>
      <c r="M681" s="254"/>
      <c r="N681" s="254"/>
      <c r="O681" s="254"/>
      <c r="P681" s="254"/>
      <c r="Q681" s="254"/>
      <c r="R681" s="254"/>
      <c r="S681" s="254"/>
      <c r="T681" s="254"/>
      <c r="U681" s="254"/>
      <c r="V681" s="254"/>
      <c r="W681" s="254"/>
      <c r="X681" s="254"/>
    </row>
    <row r="682">
      <c r="A682" s="254"/>
      <c r="B682" s="254"/>
      <c r="C682" s="254"/>
      <c r="D682" s="254"/>
      <c r="E682" s="254"/>
      <c r="F682" s="254"/>
      <c r="G682" s="254"/>
      <c r="H682" s="254"/>
      <c r="I682" s="254"/>
      <c r="J682" s="254"/>
      <c r="K682" s="254"/>
      <c r="L682" s="254"/>
      <c r="M682" s="254"/>
      <c r="N682" s="254"/>
      <c r="O682" s="254"/>
      <c r="P682" s="254"/>
      <c r="Q682" s="254"/>
      <c r="R682" s="254"/>
      <c r="S682" s="254"/>
      <c r="T682" s="254"/>
      <c r="U682" s="254"/>
      <c r="V682" s="254"/>
      <c r="W682" s="254"/>
      <c r="X682" s="254"/>
    </row>
    <row r="683">
      <c r="A683" s="254"/>
      <c r="B683" s="254"/>
      <c r="C683" s="254"/>
      <c r="D683" s="254"/>
      <c r="E683" s="254"/>
      <c r="F683" s="254"/>
      <c r="G683" s="254"/>
      <c r="H683" s="254"/>
      <c r="I683" s="254"/>
      <c r="J683" s="254"/>
      <c r="K683" s="254"/>
      <c r="L683" s="254"/>
      <c r="M683" s="254"/>
      <c r="N683" s="254"/>
      <c r="O683" s="254"/>
      <c r="P683" s="254"/>
      <c r="Q683" s="254"/>
      <c r="R683" s="254"/>
      <c r="S683" s="254"/>
      <c r="T683" s="254"/>
      <c r="U683" s="254"/>
      <c r="V683" s="254"/>
      <c r="W683" s="254"/>
      <c r="X683" s="254"/>
    </row>
    <row r="684">
      <c r="A684" s="254"/>
      <c r="B684" s="254"/>
      <c r="C684" s="254"/>
      <c r="D684" s="254"/>
      <c r="E684" s="254"/>
      <c r="F684" s="254"/>
      <c r="G684" s="254"/>
      <c r="H684" s="254"/>
      <c r="I684" s="254"/>
      <c r="J684" s="254"/>
      <c r="K684" s="254"/>
      <c r="L684" s="254"/>
      <c r="M684" s="254"/>
      <c r="N684" s="254"/>
      <c r="O684" s="254"/>
      <c r="P684" s="254"/>
      <c r="Q684" s="254"/>
      <c r="R684" s="254"/>
      <c r="S684" s="254"/>
      <c r="T684" s="254"/>
      <c r="U684" s="254"/>
      <c r="V684" s="254"/>
      <c r="W684" s="254"/>
      <c r="X684" s="254"/>
    </row>
    <row r="685">
      <c r="A685" s="254"/>
      <c r="B685" s="254"/>
      <c r="C685" s="254"/>
      <c r="D685" s="254"/>
      <c r="E685" s="254"/>
      <c r="F685" s="254"/>
      <c r="G685" s="254"/>
      <c r="H685" s="254"/>
      <c r="I685" s="254"/>
      <c r="J685" s="254"/>
      <c r="K685" s="254"/>
      <c r="L685" s="254"/>
      <c r="M685" s="254"/>
      <c r="N685" s="254"/>
      <c r="O685" s="254"/>
      <c r="P685" s="254"/>
      <c r="Q685" s="254"/>
      <c r="R685" s="254"/>
      <c r="S685" s="254"/>
      <c r="T685" s="254"/>
      <c r="U685" s="254"/>
      <c r="V685" s="254"/>
      <c r="W685" s="254"/>
      <c r="X685" s="254"/>
    </row>
    <row r="686">
      <c r="A686" s="254"/>
      <c r="B686" s="254"/>
      <c r="C686" s="254"/>
      <c r="D686" s="254"/>
      <c r="E686" s="254"/>
      <c r="F686" s="254"/>
      <c r="G686" s="254"/>
      <c r="H686" s="254"/>
      <c r="I686" s="254"/>
      <c r="J686" s="254"/>
      <c r="K686" s="254"/>
      <c r="L686" s="254"/>
      <c r="M686" s="254"/>
      <c r="N686" s="254"/>
      <c r="O686" s="254"/>
      <c r="P686" s="254"/>
      <c r="Q686" s="254"/>
      <c r="R686" s="254"/>
      <c r="S686" s="254"/>
      <c r="T686" s="254"/>
      <c r="U686" s="254"/>
      <c r="V686" s="254"/>
      <c r="W686" s="254"/>
      <c r="X686" s="254"/>
    </row>
    <row r="687">
      <c r="A687" s="254"/>
      <c r="B687" s="254"/>
      <c r="C687" s="254"/>
      <c r="D687" s="254"/>
      <c r="E687" s="254"/>
      <c r="F687" s="254"/>
      <c r="G687" s="254"/>
      <c r="H687" s="254"/>
      <c r="I687" s="254"/>
      <c r="J687" s="254"/>
      <c r="K687" s="254"/>
      <c r="L687" s="254"/>
      <c r="M687" s="254"/>
      <c r="N687" s="254"/>
      <c r="O687" s="254"/>
      <c r="P687" s="254"/>
      <c r="Q687" s="254"/>
      <c r="R687" s="254"/>
      <c r="S687" s="254"/>
      <c r="T687" s="254"/>
      <c r="U687" s="254"/>
      <c r="V687" s="254"/>
      <c r="W687" s="254"/>
      <c r="X687" s="254"/>
    </row>
    <row r="688">
      <c r="A688" s="254"/>
      <c r="B688" s="254"/>
      <c r="C688" s="254"/>
      <c r="D688" s="254"/>
      <c r="E688" s="254"/>
      <c r="F688" s="254"/>
      <c r="G688" s="254"/>
      <c r="H688" s="254"/>
      <c r="I688" s="254"/>
      <c r="J688" s="254"/>
      <c r="K688" s="254"/>
      <c r="L688" s="254"/>
      <c r="M688" s="254"/>
      <c r="N688" s="254"/>
      <c r="O688" s="254"/>
      <c r="P688" s="254"/>
      <c r="Q688" s="254"/>
      <c r="R688" s="254"/>
      <c r="S688" s="254"/>
      <c r="T688" s="254"/>
      <c r="U688" s="254"/>
      <c r="V688" s="254"/>
      <c r="W688" s="254"/>
      <c r="X688" s="254"/>
    </row>
    <row r="689">
      <c r="A689" s="254"/>
      <c r="B689" s="254"/>
      <c r="C689" s="254"/>
      <c r="D689" s="254"/>
      <c r="E689" s="254"/>
      <c r="F689" s="254"/>
      <c r="G689" s="254"/>
      <c r="H689" s="254"/>
      <c r="I689" s="254"/>
      <c r="J689" s="254"/>
      <c r="K689" s="254"/>
      <c r="L689" s="254"/>
      <c r="M689" s="254"/>
      <c r="N689" s="254"/>
      <c r="O689" s="254"/>
      <c r="P689" s="254"/>
      <c r="Q689" s="254"/>
      <c r="R689" s="254"/>
      <c r="S689" s="254"/>
      <c r="T689" s="254"/>
      <c r="U689" s="254"/>
      <c r="V689" s="254"/>
      <c r="W689" s="254"/>
      <c r="X689" s="254"/>
    </row>
    <row r="690">
      <c r="A690" s="254"/>
      <c r="B690" s="254"/>
      <c r="C690" s="254"/>
      <c r="D690" s="254"/>
      <c r="E690" s="254"/>
      <c r="F690" s="254"/>
      <c r="G690" s="254"/>
      <c r="H690" s="254"/>
      <c r="I690" s="254"/>
      <c r="J690" s="254"/>
      <c r="K690" s="254"/>
      <c r="L690" s="254"/>
      <c r="M690" s="254"/>
      <c r="N690" s="254"/>
      <c r="O690" s="254"/>
      <c r="P690" s="254"/>
      <c r="Q690" s="254"/>
      <c r="R690" s="254"/>
      <c r="S690" s="254"/>
      <c r="T690" s="254"/>
      <c r="U690" s="254"/>
      <c r="V690" s="254"/>
      <c r="W690" s="254"/>
      <c r="X690" s="254"/>
    </row>
    <row r="691">
      <c r="A691" s="254"/>
      <c r="B691" s="254"/>
      <c r="C691" s="254"/>
      <c r="D691" s="254"/>
      <c r="E691" s="254"/>
      <c r="F691" s="254"/>
      <c r="G691" s="254"/>
      <c r="H691" s="254"/>
      <c r="I691" s="254"/>
      <c r="J691" s="254"/>
      <c r="K691" s="254"/>
      <c r="L691" s="254"/>
      <c r="M691" s="254"/>
      <c r="N691" s="254"/>
      <c r="O691" s="254"/>
      <c r="P691" s="254"/>
      <c r="Q691" s="254"/>
      <c r="R691" s="254"/>
      <c r="S691" s="254"/>
      <c r="T691" s="254"/>
      <c r="U691" s="254"/>
      <c r="V691" s="254"/>
      <c r="W691" s="254"/>
      <c r="X691" s="254"/>
    </row>
    <row r="692">
      <c r="A692" s="254"/>
      <c r="B692" s="254"/>
      <c r="C692" s="254"/>
      <c r="D692" s="254"/>
      <c r="E692" s="254"/>
      <c r="F692" s="254"/>
      <c r="G692" s="254"/>
      <c r="H692" s="254"/>
      <c r="I692" s="254"/>
      <c r="J692" s="254"/>
      <c r="K692" s="254"/>
      <c r="L692" s="254"/>
      <c r="M692" s="254"/>
      <c r="N692" s="254"/>
      <c r="O692" s="254"/>
      <c r="P692" s="254"/>
      <c r="Q692" s="254"/>
      <c r="R692" s="254"/>
      <c r="S692" s="254"/>
      <c r="T692" s="254"/>
      <c r="U692" s="254"/>
      <c r="V692" s="254"/>
      <c r="W692" s="254"/>
      <c r="X692" s="254"/>
    </row>
    <row r="693">
      <c r="A693" s="254"/>
      <c r="B693" s="254"/>
      <c r="C693" s="254"/>
      <c r="D693" s="254"/>
      <c r="E693" s="254"/>
      <c r="F693" s="254"/>
      <c r="G693" s="254"/>
      <c r="H693" s="254"/>
      <c r="I693" s="254"/>
      <c r="J693" s="254"/>
      <c r="K693" s="254"/>
      <c r="L693" s="254"/>
      <c r="M693" s="254"/>
      <c r="N693" s="254"/>
      <c r="O693" s="254"/>
      <c r="P693" s="254"/>
      <c r="Q693" s="254"/>
      <c r="R693" s="254"/>
      <c r="S693" s="254"/>
      <c r="T693" s="254"/>
      <c r="U693" s="254"/>
      <c r="V693" s="254"/>
      <c r="W693" s="254"/>
      <c r="X693" s="254"/>
    </row>
    <row r="694">
      <c r="A694" s="254"/>
      <c r="B694" s="254"/>
      <c r="C694" s="254"/>
      <c r="D694" s="254"/>
      <c r="E694" s="254"/>
      <c r="F694" s="254"/>
      <c r="G694" s="254"/>
      <c r="H694" s="254"/>
      <c r="I694" s="254"/>
      <c r="J694" s="254"/>
      <c r="K694" s="254"/>
      <c r="L694" s="254"/>
      <c r="M694" s="254"/>
      <c r="N694" s="254"/>
      <c r="O694" s="254"/>
      <c r="P694" s="254"/>
      <c r="Q694" s="254"/>
      <c r="R694" s="254"/>
      <c r="S694" s="254"/>
      <c r="T694" s="254"/>
      <c r="U694" s="254"/>
      <c r="V694" s="254"/>
      <c r="W694" s="254"/>
      <c r="X694" s="254"/>
    </row>
    <row r="695">
      <c r="A695" s="254"/>
      <c r="B695" s="254"/>
      <c r="C695" s="254"/>
      <c r="D695" s="254"/>
      <c r="E695" s="254"/>
      <c r="F695" s="254"/>
      <c r="G695" s="254"/>
      <c r="H695" s="254"/>
      <c r="I695" s="254"/>
      <c r="J695" s="254"/>
      <c r="K695" s="254"/>
      <c r="L695" s="254"/>
      <c r="M695" s="254"/>
      <c r="N695" s="254"/>
      <c r="O695" s="254"/>
      <c r="P695" s="254"/>
      <c r="Q695" s="254"/>
      <c r="R695" s="254"/>
      <c r="S695" s="254"/>
      <c r="T695" s="254"/>
      <c r="U695" s="254"/>
      <c r="V695" s="254"/>
      <c r="W695" s="254"/>
      <c r="X695" s="254"/>
    </row>
    <row r="696">
      <c r="A696" s="254"/>
      <c r="B696" s="254"/>
      <c r="C696" s="254"/>
      <c r="D696" s="254"/>
      <c r="E696" s="254"/>
      <c r="F696" s="254"/>
      <c r="G696" s="254"/>
      <c r="H696" s="254"/>
      <c r="I696" s="254"/>
      <c r="J696" s="254"/>
      <c r="K696" s="254"/>
      <c r="L696" s="254"/>
      <c r="M696" s="254"/>
      <c r="N696" s="254"/>
      <c r="O696" s="254"/>
      <c r="P696" s="254"/>
      <c r="Q696" s="254"/>
      <c r="R696" s="254"/>
      <c r="S696" s="254"/>
      <c r="T696" s="254"/>
      <c r="U696" s="254"/>
      <c r="V696" s="254"/>
      <c r="W696" s="254"/>
      <c r="X696" s="254"/>
    </row>
    <row r="697">
      <c r="A697" s="254"/>
      <c r="B697" s="254"/>
      <c r="C697" s="254"/>
      <c r="D697" s="254"/>
      <c r="E697" s="254"/>
      <c r="F697" s="254"/>
      <c r="G697" s="254"/>
      <c r="H697" s="254"/>
      <c r="I697" s="254"/>
      <c r="J697" s="254"/>
      <c r="K697" s="254"/>
      <c r="L697" s="254"/>
      <c r="M697" s="254"/>
      <c r="N697" s="254"/>
      <c r="O697" s="254"/>
      <c r="P697" s="254"/>
      <c r="Q697" s="254"/>
      <c r="R697" s="254"/>
      <c r="S697" s="254"/>
      <c r="T697" s="254"/>
      <c r="U697" s="254"/>
      <c r="V697" s="254"/>
      <c r="W697" s="254"/>
      <c r="X697" s="254"/>
    </row>
    <row r="698">
      <c r="A698" s="254"/>
      <c r="B698" s="254"/>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row>
    <row r="699">
      <c r="A699" s="254"/>
      <c r="B699" s="254"/>
      <c r="C699" s="254"/>
      <c r="D699" s="254"/>
      <c r="E699" s="254"/>
      <c r="F699" s="254"/>
      <c r="G699" s="254"/>
      <c r="H699" s="254"/>
      <c r="I699" s="254"/>
      <c r="J699" s="254"/>
      <c r="K699" s="254"/>
      <c r="L699" s="254"/>
      <c r="M699" s="254"/>
      <c r="N699" s="254"/>
      <c r="O699" s="254"/>
      <c r="P699" s="254"/>
      <c r="Q699" s="254"/>
      <c r="R699" s="254"/>
      <c r="S699" s="254"/>
      <c r="T699" s="254"/>
      <c r="U699" s="254"/>
      <c r="V699" s="254"/>
      <c r="W699" s="254"/>
      <c r="X699" s="254"/>
    </row>
    <row r="700">
      <c r="A700" s="254"/>
      <c r="B700" s="254"/>
      <c r="C700" s="254"/>
      <c r="D700" s="254"/>
      <c r="E700" s="254"/>
      <c r="F700" s="254"/>
      <c r="G700" s="254"/>
      <c r="H700" s="254"/>
      <c r="I700" s="254"/>
      <c r="J700" s="254"/>
      <c r="K700" s="254"/>
      <c r="L700" s="254"/>
      <c r="M700" s="254"/>
      <c r="N700" s="254"/>
      <c r="O700" s="254"/>
      <c r="P700" s="254"/>
      <c r="Q700" s="254"/>
      <c r="R700" s="254"/>
      <c r="S700" s="254"/>
      <c r="T700" s="254"/>
      <c r="U700" s="254"/>
      <c r="V700" s="254"/>
      <c r="W700" s="254"/>
      <c r="X700" s="254"/>
    </row>
    <row r="701">
      <c r="A701" s="254"/>
      <c r="B701" s="254"/>
      <c r="C701" s="254"/>
      <c r="D701" s="254"/>
      <c r="E701" s="254"/>
      <c r="F701" s="254"/>
      <c r="G701" s="254"/>
      <c r="H701" s="254"/>
      <c r="I701" s="254"/>
      <c r="J701" s="254"/>
      <c r="K701" s="254"/>
      <c r="L701" s="254"/>
      <c r="M701" s="254"/>
      <c r="N701" s="254"/>
      <c r="O701" s="254"/>
      <c r="P701" s="254"/>
      <c r="Q701" s="254"/>
      <c r="R701" s="254"/>
      <c r="S701" s="254"/>
      <c r="T701" s="254"/>
      <c r="U701" s="254"/>
      <c r="V701" s="254"/>
      <c r="W701" s="254"/>
      <c r="X701" s="254"/>
    </row>
    <row r="702">
      <c r="A702" s="254"/>
      <c r="B702" s="254"/>
      <c r="C702" s="254"/>
      <c r="D702" s="254"/>
      <c r="E702" s="254"/>
      <c r="F702" s="254"/>
      <c r="G702" s="254"/>
      <c r="H702" s="254"/>
      <c r="I702" s="254"/>
      <c r="J702" s="254"/>
      <c r="K702" s="254"/>
      <c r="L702" s="254"/>
      <c r="M702" s="254"/>
      <c r="N702" s="254"/>
      <c r="O702" s="254"/>
      <c r="P702" s="254"/>
      <c r="Q702" s="254"/>
      <c r="R702" s="254"/>
      <c r="S702" s="254"/>
      <c r="T702" s="254"/>
      <c r="U702" s="254"/>
      <c r="V702" s="254"/>
      <c r="W702" s="254"/>
      <c r="X702" s="254"/>
    </row>
    <row r="703">
      <c r="A703" s="254"/>
      <c r="B703" s="254"/>
      <c r="C703" s="254"/>
      <c r="D703" s="254"/>
      <c r="E703" s="254"/>
      <c r="F703" s="254"/>
      <c r="G703" s="254"/>
      <c r="H703" s="254"/>
      <c r="I703" s="254"/>
      <c r="J703" s="254"/>
      <c r="K703" s="254"/>
      <c r="L703" s="254"/>
      <c r="M703" s="254"/>
      <c r="N703" s="254"/>
      <c r="O703" s="254"/>
      <c r="P703" s="254"/>
      <c r="Q703" s="254"/>
      <c r="R703" s="254"/>
      <c r="S703" s="254"/>
      <c r="T703" s="254"/>
      <c r="U703" s="254"/>
      <c r="V703" s="254"/>
      <c r="W703" s="254"/>
      <c r="X703" s="254"/>
    </row>
    <row r="704">
      <c r="A704" s="254"/>
      <c r="B704" s="254"/>
      <c r="C704" s="254"/>
      <c r="D704" s="254"/>
      <c r="E704" s="254"/>
      <c r="F704" s="254"/>
      <c r="G704" s="254"/>
      <c r="H704" s="254"/>
      <c r="I704" s="254"/>
      <c r="J704" s="254"/>
      <c r="K704" s="254"/>
      <c r="L704" s="254"/>
      <c r="M704" s="254"/>
      <c r="N704" s="254"/>
      <c r="O704" s="254"/>
      <c r="P704" s="254"/>
      <c r="Q704" s="254"/>
      <c r="R704" s="254"/>
      <c r="S704" s="254"/>
      <c r="T704" s="254"/>
      <c r="U704" s="254"/>
      <c r="V704" s="254"/>
      <c r="W704" s="254"/>
      <c r="X704" s="254"/>
    </row>
    <row r="705">
      <c r="A705" s="254"/>
      <c r="B705" s="254"/>
      <c r="C705" s="254"/>
      <c r="D705" s="254"/>
      <c r="E705" s="254"/>
      <c r="F705" s="254"/>
      <c r="G705" s="254"/>
      <c r="H705" s="254"/>
      <c r="I705" s="254"/>
      <c r="J705" s="254"/>
      <c r="K705" s="254"/>
      <c r="L705" s="254"/>
      <c r="M705" s="254"/>
      <c r="N705" s="254"/>
      <c r="O705" s="254"/>
      <c r="P705" s="254"/>
      <c r="Q705" s="254"/>
      <c r="R705" s="254"/>
      <c r="S705" s="254"/>
      <c r="T705" s="254"/>
      <c r="U705" s="254"/>
      <c r="V705" s="254"/>
      <c r="W705" s="254"/>
      <c r="X705" s="254"/>
    </row>
    <row r="706">
      <c r="A706" s="254"/>
      <c r="B706" s="254"/>
      <c r="C706" s="254"/>
      <c r="D706" s="254"/>
      <c r="E706" s="254"/>
      <c r="F706" s="254"/>
      <c r="G706" s="254"/>
      <c r="H706" s="254"/>
      <c r="I706" s="254"/>
      <c r="J706" s="254"/>
      <c r="K706" s="254"/>
      <c r="L706" s="254"/>
      <c r="M706" s="254"/>
      <c r="N706" s="254"/>
      <c r="O706" s="254"/>
      <c r="P706" s="254"/>
      <c r="Q706" s="254"/>
      <c r="R706" s="254"/>
      <c r="S706" s="254"/>
      <c r="T706" s="254"/>
      <c r="U706" s="254"/>
      <c r="V706" s="254"/>
      <c r="W706" s="254"/>
      <c r="X706" s="254"/>
    </row>
    <row r="707">
      <c r="A707" s="254"/>
      <c r="B707" s="254"/>
      <c r="C707" s="254"/>
      <c r="D707" s="254"/>
      <c r="E707" s="254"/>
      <c r="F707" s="254"/>
      <c r="G707" s="254"/>
      <c r="H707" s="254"/>
      <c r="I707" s="254"/>
      <c r="J707" s="254"/>
      <c r="K707" s="254"/>
      <c r="L707" s="254"/>
      <c r="M707" s="254"/>
      <c r="N707" s="254"/>
      <c r="O707" s="254"/>
      <c r="P707" s="254"/>
      <c r="Q707" s="254"/>
      <c r="R707" s="254"/>
      <c r="S707" s="254"/>
      <c r="T707" s="254"/>
      <c r="U707" s="254"/>
      <c r="V707" s="254"/>
      <c r="W707" s="254"/>
      <c r="X707" s="254"/>
    </row>
    <row r="708">
      <c r="A708" s="254"/>
      <c r="B708" s="254"/>
      <c r="C708" s="254"/>
      <c r="D708" s="254"/>
      <c r="E708" s="254"/>
      <c r="F708" s="254"/>
      <c r="G708" s="254"/>
      <c r="H708" s="254"/>
      <c r="I708" s="254"/>
      <c r="J708" s="254"/>
      <c r="K708" s="254"/>
      <c r="L708" s="254"/>
      <c r="M708" s="254"/>
      <c r="N708" s="254"/>
      <c r="O708" s="254"/>
      <c r="P708" s="254"/>
      <c r="Q708" s="254"/>
      <c r="R708" s="254"/>
      <c r="S708" s="254"/>
      <c r="T708" s="254"/>
      <c r="U708" s="254"/>
      <c r="V708" s="254"/>
      <c r="W708" s="254"/>
      <c r="X708" s="254"/>
    </row>
    <row r="709">
      <c r="A709" s="254"/>
      <c r="B709" s="254"/>
      <c r="C709" s="254"/>
      <c r="D709" s="254"/>
      <c r="E709" s="254"/>
      <c r="F709" s="254"/>
      <c r="G709" s="254"/>
      <c r="H709" s="254"/>
      <c r="I709" s="254"/>
      <c r="J709" s="254"/>
      <c r="K709" s="254"/>
      <c r="L709" s="254"/>
      <c r="M709" s="254"/>
      <c r="N709" s="254"/>
      <c r="O709" s="254"/>
      <c r="P709" s="254"/>
      <c r="Q709" s="254"/>
      <c r="R709" s="254"/>
      <c r="S709" s="254"/>
      <c r="T709" s="254"/>
      <c r="U709" s="254"/>
      <c r="V709" s="254"/>
      <c r="W709" s="254"/>
      <c r="X709" s="254"/>
    </row>
    <row r="710">
      <c r="A710" s="254"/>
      <c r="B710" s="254"/>
      <c r="C710" s="254"/>
      <c r="D710" s="254"/>
      <c r="E710" s="254"/>
      <c r="F710" s="254"/>
      <c r="G710" s="254"/>
      <c r="H710" s="254"/>
      <c r="I710" s="254"/>
      <c r="J710" s="254"/>
      <c r="K710" s="254"/>
      <c r="L710" s="254"/>
      <c r="M710" s="254"/>
      <c r="N710" s="254"/>
      <c r="O710" s="254"/>
      <c r="P710" s="254"/>
      <c r="Q710" s="254"/>
      <c r="R710" s="254"/>
      <c r="S710" s="254"/>
      <c r="T710" s="254"/>
      <c r="U710" s="254"/>
      <c r="V710" s="254"/>
      <c r="W710" s="254"/>
      <c r="X710" s="254"/>
    </row>
    <row r="711">
      <c r="A711" s="254"/>
      <c r="B711" s="254"/>
      <c r="C711" s="254"/>
      <c r="D711" s="254"/>
      <c r="E711" s="254"/>
      <c r="F711" s="254"/>
      <c r="G711" s="254"/>
      <c r="H711" s="254"/>
      <c r="I711" s="254"/>
      <c r="J711" s="254"/>
      <c r="K711" s="254"/>
      <c r="L711" s="254"/>
      <c r="M711" s="254"/>
      <c r="N711" s="254"/>
      <c r="O711" s="254"/>
      <c r="P711" s="254"/>
      <c r="Q711" s="254"/>
      <c r="R711" s="254"/>
      <c r="S711" s="254"/>
      <c r="T711" s="254"/>
      <c r="U711" s="254"/>
      <c r="V711" s="254"/>
      <c r="W711" s="254"/>
      <c r="X711" s="254"/>
    </row>
    <row r="712">
      <c r="A712" s="254"/>
      <c r="B712" s="254"/>
      <c r="C712" s="254"/>
      <c r="D712" s="254"/>
      <c r="E712" s="254"/>
      <c r="F712" s="254"/>
      <c r="G712" s="254"/>
      <c r="H712" s="254"/>
      <c r="I712" s="254"/>
      <c r="J712" s="254"/>
      <c r="K712" s="254"/>
      <c r="L712" s="254"/>
      <c r="M712" s="254"/>
      <c r="N712" s="254"/>
      <c r="O712" s="254"/>
      <c r="P712" s="254"/>
      <c r="Q712" s="254"/>
      <c r="R712" s="254"/>
      <c r="S712" s="254"/>
      <c r="T712" s="254"/>
      <c r="U712" s="254"/>
      <c r="V712" s="254"/>
      <c r="W712" s="254"/>
      <c r="X712" s="254"/>
    </row>
    <row r="713">
      <c r="A713" s="254"/>
      <c r="B713" s="254"/>
      <c r="C713" s="254"/>
      <c r="D713" s="254"/>
      <c r="E713" s="254"/>
      <c r="F713" s="254"/>
      <c r="G713" s="254"/>
      <c r="H713" s="254"/>
      <c r="I713" s="254"/>
      <c r="J713" s="254"/>
      <c r="K713" s="254"/>
      <c r="L713" s="254"/>
      <c r="M713" s="254"/>
      <c r="N713" s="254"/>
      <c r="O713" s="254"/>
      <c r="P713" s="254"/>
      <c r="Q713" s="254"/>
      <c r="R713" s="254"/>
      <c r="S713" s="254"/>
      <c r="T713" s="254"/>
      <c r="U713" s="254"/>
      <c r="V713" s="254"/>
      <c r="W713" s="254"/>
      <c r="X713" s="254"/>
    </row>
    <row r="714">
      <c r="A714" s="254"/>
      <c r="B714" s="254"/>
      <c r="C714" s="254"/>
      <c r="D714" s="254"/>
      <c r="E714" s="254"/>
      <c r="F714" s="254"/>
      <c r="G714" s="254"/>
      <c r="H714" s="254"/>
      <c r="I714" s="254"/>
      <c r="J714" s="254"/>
      <c r="K714" s="254"/>
      <c r="L714" s="254"/>
      <c r="M714" s="254"/>
      <c r="N714" s="254"/>
      <c r="O714" s="254"/>
      <c r="P714" s="254"/>
      <c r="Q714" s="254"/>
      <c r="R714" s="254"/>
      <c r="S714" s="254"/>
      <c r="T714" s="254"/>
      <c r="U714" s="254"/>
      <c r="V714" s="254"/>
      <c r="W714" s="254"/>
      <c r="X714" s="254"/>
    </row>
    <row r="715">
      <c r="A715" s="254"/>
      <c r="B715" s="254"/>
      <c r="C715" s="254"/>
      <c r="D715" s="254"/>
      <c r="E715" s="254"/>
      <c r="F715" s="254"/>
      <c r="G715" s="254"/>
      <c r="H715" s="254"/>
      <c r="I715" s="254"/>
      <c r="J715" s="254"/>
      <c r="K715" s="254"/>
      <c r="L715" s="254"/>
      <c r="M715" s="254"/>
      <c r="N715" s="254"/>
      <c r="O715" s="254"/>
      <c r="P715" s="254"/>
      <c r="Q715" s="254"/>
      <c r="R715" s="254"/>
      <c r="S715" s="254"/>
      <c r="T715" s="254"/>
      <c r="U715" s="254"/>
      <c r="V715" s="254"/>
      <c r="W715" s="254"/>
      <c r="X715" s="254"/>
    </row>
    <row r="716">
      <c r="A716" s="254"/>
      <c r="B716" s="254"/>
      <c r="C716" s="254"/>
      <c r="D716" s="254"/>
      <c r="E716" s="254"/>
      <c r="F716" s="254"/>
      <c r="G716" s="254"/>
      <c r="H716" s="254"/>
      <c r="I716" s="254"/>
      <c r="J716" s="254"/>
      <c r="K716" s="254"/>
      <c r="L716" s="254"/>
      <c r="M716" s="254"/>
      <c r="N716" s="254"/>
      <c r="O716" s="254"/>
      <c r="P716" s="254"/>
      <c r="Q716" s="254"/>
      <c r="R716" s="254"/>
      <c r="S716" s="254"/>
      <c r="T716" s="254"/>
      <c r="U716" s="254"/>
      <c r="V716" s="254"/>
      <c r="W716" s="254"/>
      <c r="X716" s="254"/>
    </row>
    <row r="717">
      <c r="A717" s="254"/>
      <c r="B717" s="254"/>
      <c r="C717" s="254"/>
      <c r="D717" s="254"/>
      <c r="E717" s="254"/>
      <c r="F717" s="254"/>
      <c r="G717" s="254"/>
      <c r="H717" s="254"/>
      <c r="I717" s="254"/>
      <c r="J717" s="254"/>
      <c r="K717" s="254"/>
      <c r="L717" s="254"/>
      <c r="M717" s="254"/>
      <c r="N717" s="254"/>
      <c r="O717" s="254"/>
      <c r="P717" s="254"/>
      <c r="Q717" s="254"/>
      <c r="R717" s="254"/>
      <c r="S717" s="254"/>
      <c r="T717" s="254"/>
      <c r="U717" s="254"/>
      <c r="V717" s="254"/>
      <c r="W717" s="254"/>
      <c r="X717" s="254"/>
    </row>
    <row r="718">
      <c r="A718" s="254"/>
      <c r="B718" s="254"/>
      <c r="C718" s="254"/>
      <c r="D718" s="254"/>
      <c r="E718" s="254"/>
      <c r="F718" s="254"/>
      <c r="G718" s="254"/>
      <c r="H718" s="254"/>
      <c r="I718" s="254"/>
      <c r="J718" s="254"/>
      <c r="K718" s="254"/>
      <c r="L718" s="254"/>
      <c r="M718" s="254"/>
      <c r="N718" s="254"/>
      <c r="O718" s="254"/>
      <c r="P718" s="254"/>
      <c r="Q718" s="254"/>
      <c r="R718" s="254"/>
      <c r="S718" s="254"/>
      <c r="T718" s="254"/>
      <c r="U718" s="254"/>
      <c r="V718" s="254"/>
      <c r="W718" s="254"/>
      <c r="X718" s="254"/>
    </row>
    <row r="719">
      <c r="A719" s="254"/>
      <c r="B719" s="254"/>
      <c r="C719" s="254"/>
      <c r="D719" s="254"/>
      <c r="E719" s="254"/>
      <c r="F719" s="254"/>
      <c r="G719" s="254"/>
      <c r="H719" s="254"/>
      <c r="I719" s="254"/>
      <c r="J719" s="254"/>
      <c r="K719" s="254"/>
      <c r="L719" s="254"/>
      <c r="M719" s="254"/>
      <c r="N719" s="254"/>
      <c r="O719" s="254"/>
      <c r="P719" s="254"/>
      <c r="Q719" s="254"/>
      <c r="R719" s="254"/>
      <c r="S719" s="254"/>
      <c r="T719" s="254"/>
      <c r="U719" s="254"/>
      <c r="V719" s="254"/>
      <c r="W719" s="254"/>
      <c r="X719" s="254"/>
    </row>
    <row r="720">
      <c r="A720" s="254"/>
      <c r="B720" s="254"/>
      <c r="C720" s="254"/>
      <c r="D720" s="254"/>
      <c r="E720" s="254"/>
      <c r="F720" s="254"/>
      <c r="G720" s="254"/>
      <c r="H720" s="254"/>
      <c r="I720" s="254"/>
      <c r="J720" s="254"/>
      <c r="K720" s="254"/>
      <c r="L720" s="254"/>
      <c r="M720" s="254"/>
      <c r="N720" s="254"/>
      <c r="O720" s="254"/>
      <c r="P720" s="254"/>
      <c r="Q720" s="254"/>
      <c r="R720" s="254"/>
      <c r="S720" s="254"/>
      <c r="T720" s="254"/>
      <c r="U720" s="254"/>
      <c r="V720" s="254"/>
      <c r="W720" s="254"/>
      <c r="X720" s="254"/>
    </row>
    <row r="721">
      <c r="A721" s="254"/>
      <c r="B721" s="254"/>
      <c r="C721" s="254"/>
      <c r="D721" s="254"/>
      <c r="E721" s="254"/>
      <c r="F721" s="254"/>
      <c r="G721" s="254"/>
      <c r="H721" s="254"/>
      <c r="I721" s="254"/>
      <c r="J721" s="254"/>
      <c r="K721" s="254"/>
      <c r="L721" s="254"/>
      <c r="M721" s="254"/>
      <c r="N721" s="254"/>
      <c r="O721" s="254"/>
      <c r="P721" s="254"/>
      <c r="Q721" s="254"/>
      <c r="R721" s="254"/>
      <c r="S721" s="254"/>
      <c r="T721" s="254"/>
      <c r="U721" s="254"/>
      <c r="V721" s="254"/>
      <c r="W721" s="254"/>
      <c r="X721" s="254"/>
    </row>
    <row r="722">
      <c r="A722" s="254"/>
      <c r="B722" s="254"/>
      <c r="C722" s="254"/>
      <c r="D722" s="254"/>
      <c r="E722" s="254"/>
      <c r="F722" s="254"/>
      <c r="G722" s="254"/>
      <c r="H722" s="254"/>
      <c r="I722" s="254"/>
      <c r="J722" s="254"/>
      <c r="K722" s="254"/>
      <c r="L722" s="254"/>
      <c r="M722" s="254"/>
      <c r="N722" s="254"/>
      <c r="O722" s="254"/>
      <c r="P722" s="254"/>
      <c r="Q722" s="254"/>
      <c r="R722" s="254"/>
      <c r="S722" s="254"/>
      <c r="T722" s="254"/>
      <c r="U722" s="254"/>
      <c r="V722" s="254"/>
      <c r="W722" s="254"/>
      <c r="X722" s="254"/>
    </row>
    <row r="723">
      <c r="A723" s="254"/>
      <c r="B723" s="254"/>
      <c r="C723" s="254"/>
      <c r="D723" s="254"/>
      <c r="E723" s="254"/>
      <c r="F723" s="254"/>
      <c r="G723" s="254"/>
      <c r="H723" s="254"/>
      <c r="I723" s="254"/>
      <c r="J723" s="254"/>
      <c r="K723" s="254"/>
      <c r="L723" s="254"/>
      <c r="M723" s="254"/>
      <c r="N723" s="254"/>
      <c r="O723" s="254"/>
      <c r="P723" s="254"/>
      <c r="Q723" s="254"/>
      <c r="R723" s="254"/>
      <c r="S723" s="254"/>
      <c r="T723" s="254"/>
      <c r="U723" s="254"/>
      <c r="V723" s="254"/>
      <c r="W723" s="254"/>
      <c r="X723" s="254"/>
    </row>
    <row r="724">
      <c r="A724" s="254"/>
      <c r="B724" s="254"/>
      <c r="C724" s="254"/>
      <c r="D724" s="254"/>
      <c r="E724" s="254"/>
      <c r="F724" s="254"/>
      <c r="G724" s="254"/>
      <c r="H724" s="254"/>
      <c r="I724" s="254"/>
      <c r="J724" s="254"/>
      <c r="K724" s="254"/>
      <c r="L724" s="254"/>
      <c r="M724" s="254"/>
      <c r="N724" s="254"/>
      <c r="O724" s="254"/>
      <c r="P724" s="254"/>
      <c r="Q724" s="254"/>
      <c r="R724" s="254"/>
      <c r="S724" s="254"/>
      <c r="T724" s="254"/>
      <c r="U724" s="254"/>
      <c r="V724" s="254"/>
      <c r="W724" s="254"/>
      <c r="X724" s="254"/>
    </row>
    <row r="725">
      <c r="A725" s="254"/>
      <c r="B725" s="254"/>
      <c r="C725" s="254"/>
      <c r="D725" s="254"/>
      <c r="E725" s="254"/>
      <c r="F725" s="254"/>
      <c r="G725" s="254"/>
      <c r="H725" s="254"/>
      <c r="I725" s="254"/>
      <c r="J725" s="254"/>
      <c r="K725" s="254"/>
      <c r="L725" s="254"/>
      <c r="M725" s="254"/>
      <c r="N725" s="254"/>
      <c r="O725" s="254"/>
      <c r="P725" s="254"/>
      <c r="Q725" s="254"/>
      <c r="R725" s="254"/>
      <c r="S725" s="254"/>
      <c r="T725" s="254"/>
      <c r="U725" s="254"/>
      <c r="V725" s="254"/>
      <c r="W725" s="254"/>
      <c r="X725" s="254"/>
    </row>
    <row r="726">
      <c r="A726" s="254"/>
      <c r="B726" s="254"/>
      <c r="C726" s="254"/>
      <c r="D726" s="254"/>
      <c r="E726" s="254"/>
      <c r="F726" s="254"/>
      <c r="G726" s="254"/>
      <c r="H726" s="254"/>
      <c r="I726" s="254"/>
      <c r="J726" s="254"/>
      <c r="K726" s="254"/>
      <c r="L726" s="254"/>
      <c r="M726" s="254"/>
      <c r="N726" s="254"/>
      <c r="O726" s="254"/>
      <c r="P726" s="254"/>
      <c r="Q726" s="254"/>
      <c r="R726" s="254"/>
      <c r="S726" s="254"/>
      <c r="T726" s="254"/>
      <c r="U726" s="254"/>
      <c r="V726" s="254"/>
      <c r="W726" s="254"/>
      <c r="X726" s="254"/>
    </row>
    <row r="727">
      <c r="A727" s="254"/>
      <c r="B727" s="254"/>
      <c r="C727" s="254"/>
      <c r="D727" s="254"/>
      <c r="E727" s="254"/>
      <c r="F727" s="254"/>
      <c r="G727" s="254"/>
      <c r="H727" s="254"/>
      <c r="I727" s="254"/>
      <c r="J727" s="254"/>
      <c r="K727" s="254"/>
      <c r="L727" s="254"/>
      <c r="M727" s="254"/>
      <c r="N727" s="254"/>
      <c r="O727" s="254"/>
      <c r="P727" s="254"/>
      <c r="Q727" s="254"/>
      <c r="R727" s="254"/>
      <c r="S727" s="254"/>
      <c r="T727" s="254"/>
      <c r="U727" s="254"/>
      <c r="V727" s="254"/>
      <c r="W727" s="254"/>
      <c r="X727" s="254"/>
    </row>
    <row r="728">
      <c r="A728" s="254"/>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row>
    <row r="729">
      <c r="A729" s="254"/>
      <c r="B729" s="254"/>
      <c r="C729" s="254"/>
      <c r="D729" s="254"/>
      <c r="E729" s="254"/>
      <c r="F729" s="254"/>
      <c r="G729" s="254"/>
      <c r="H729" s="254"/>
      <c r="I729" s="254"/>
      <c r="J729" s="254"/>
      <c r="K729" s="254"/>
      <c r="L729" s="254"/>
      <c r="M729" s="254"/>
      <c r="N729" s="254"/>
      <c r="O729" s="254"/>
      <c r="P729" s="254"/>
      <c r="Q729" s="254"/>
      <c r="R729" s="254"/>
      <c r="S729" s="254"/>
      <c r="T729" s="254"/>
      <c r="U729" s="254"/>
      <c r="V729" s="254"/>
      <c r="W729" s="254"/>
      <c r="X729" s="254"/>
    </row>
    <row r="730">
      <c r="A730" s="254"/>
      <c r="B730" s="254"/>
      <c r="C730" s="254"/>
      <c r="D730" s="254"/>
      <c r="E730" s="254"/>
      <c r="F730" s="254"/>
      <c r="G730" s="254"/>
      <c r="H730" s="254"/>
      <c r="I730" s="254"/>
      <c r="J730" s="254"/>
      <c r="K730" s="254"/>
      <c r="L730" s="254"/>
      <c r="M730" s="254"/>
      <c r="N730" s="254"/>
      <c r="O730" s="254"/>
      <c r="P730" s="254"/>
      <c r="Q730" s="254"/>
      <c r="R730" s="254"/>
      <c r="S730" s="254"/>
      <c r="T730" s="254"/>
      <c r="U730" s="254"/>
      <c r="V730" s="254"/>
      <c r="W730" s="254"/>
      <c r="X730" s="254"/>
    </row>
    <row r="731">
      <c r="A731" s="254"/>
      <c r="B731" s="254"/>
      <c r="C731" s="254"/>
      <c r="D731" s="254"/>
      <c r="E731" s="254"/>
      <c r="F731" s="254"/>
      <c r="G731" s="254"/>
      <c r="H731" s="254"/>
      <c r="I731" s="254"/>
      <c r="J731" s="254"/>
      <c r="K731" s="254"/>
      <c r="L731" s="254"/>
      <c r="M731" s="254"/>
      <c r="N731" s="254"/>
      <c r="O731" s="254"/>
      <c r="P731" s="254"/>
      <c r="Q731" s="254"/>
      <c r="R731" s="254"/>
      <c r="S731" s="254"/>
      <c r="T731" s="254"/>
      <c r="U731" s="254"/>
      <c r="V731" s="254"/>
      <c r="W731" s="254"/>
      <c r="X731" s="254"/>
    </row>
    <row r="732">
      <c r="A732" s="254"/>
      <c r="B732" s="254"/>
      <c r="C732" s="254"/>
      <c r="D732" s="254"/>
      <c r="E732" s="254"/>
      <c r="F732" s="254"/>
      <c r="G732" s="254"/>
      <c r="H732" s="254"/>
      <c r="I732" s="254"/>
      <c r="J732" s="254"/>
      <c r="K732" s="254"/>
      <c r="L732" s="254"/>
      <c r="M732" s="254"/>
      <c r="N732" s="254"/>
      <c r="O732" s="254"/>
      <c r="P732" s="254"/>
      <c r="Q732" s="254"/>
      <c r="R732" s="254"/>
      <c r="S732" s="254"/>
      <c r="T732" s="254"/>
      <c r="U732" s="254"/>
      <c r="V732" s="254"/>
      <c r="W732" s="254"/>
      <c r="X732" s="254"/>
    </row>
    <row r="733">
      <c r="A733" s="254"/>
      <c r="B733" s="254"/>
      <c r="C733" s="254"/>
      <c r="D733" s="254"/>
      <c r="E733" s="254"/>
      <c r="F733" s="254"/>
      <c r="G733" s="254"/>
      <c r="H733" s="254"/>
      <c r="I733" s="254"/>
      <c r="J733" s="254"/>
      <c r="K733" s="254"/>
      <c r="L733" s="254"/>
      <c r="M733" s="254"/>
      <c r="N733" s="254"/>
      <c r="O733" s="254"/>
      <c r="P733" s="254"/>
      <c r="Q733" s="254"/>
      <c r="R733" s="254"/>
      <c r="S733" s="254"/>
      <c r="T733" s="254"/>
      <c r="U733" s="254"/>
      <c r="V733" s="254"/>
      <c r="W733" s="254"/>
      <c r="X733" s="254"/>
    </row>
    <row r="734">
      <c r="A734" s="254"/>
      <c r="B734" s="254"/>
      <c r="C734" s="254"/>
      <c r="D734" s="254"/>
      <c r="E734" s="254"/>
      <c r="F734" s="254"/>
      <c r="G734" s="254"/>
      <c r="H734" s="254"/>
      <c r="I734" s="254"/>
      <c r="J734" s="254"/>
      <c r="K734" s="254"/>
      <c r="L734" s="254"/>
      <c r="M734" s="254"/>
      <c r="N734" s="254"/>
      <c r="O734" s="254"/>
      <c r="P734" s="254"/>
      <c r="Q734" s="254"/>
      <c r="R734" s="254"/>
      <c r="S734" s="254"/>
      <c r="T734" s="254"/>
      <c r="U734" s="254"/>
      <c r="V734" s="254"/>
      <c r="W734" s="254"/>
      <c r="X734" s="254"/>
    </row>
    <row r="735">
      <c r="A735" s="254"/>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row>
    <row r="736">
      <c r="A736" s="254"/>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row>
    <row r="737">
      <c r="A737" s="254"/>
      <c r="B737" s="254"/>
      <c r="C737" s="254"/>
      <c r="D737" s="254"/>
      <c r="E737" s="254"/>
      <c r="F737" s="254"/>
      <c r="G737" s="254"/>
      <c r="H737" s="254"/>
      <c r="I737" s="254"/>
      <c r="J737" s="254"/>
      <c r="K737" s="254"/>
      <c r="L737" s="254"/>
      <c r="M737" s="254"/>
      <c r="N737" s="254"/>
      <c r="O737" s="254"/>
      <c r="P737" s="254"/>
      <c r="Q737" s="254"/>
      <c r="R737" s="254"/>
      <c r="S737" s="254"/>
      <c r="T737" s="254"/>
      <c r="U737" s="254"/>
      <c r="V737" s="254"/>
      <c r="W737" s="254"/>
      <c r="X737" s="254"/>
    </row>
    <row r="738">
      <c r="A738" s="254"/>
      <c r="B738" s="254"/>
      <c r="C738" s="254"/>
      <c r="D738" s="254"/>
      <c r="E738" s="254"/>
      <c r="F738" s="254"/>
      <c r="G738" s="254"/>
      <c r="H738" s="254"/>
      <c r="I738" s="254"/>
      <c r="J738" s="254"/>
      <c r="K738" s="254"/>
      <c r="L738" s="254"/>
      <c r="M738" s="254"/>
      <c r="N738" s="254"/>
      <c r="O738" s="254"/>
      <c r="P738" s="254"/>
      <c r="Q738" s="254"/>
      <c r="R738" s="254"/>
      <c r="S738" s="254"/>
      <c r="T738" s="254"/>
      <c r="U738" s="254"/>
      <c r="V738" s="254"/>
      <c r="W738" s="254"/>
      <c r="X738" s="254"/>
    </row>
    <row r="739">
      <c r="A739" s="254"/>
      <c r="B739" s="254"/>
      <c r="C739" s="254"/>
      <c r="D739" s="254"/>
      <c r="E739" s="254"/>
      <c r="F739" s="254"/>
      <c r="G739" s="254"/>
      <c r="H739" s="254"/>
      <c r="I739" s="254"/>
      <c r="J739" s="254"/>
      <c r="K739" s="254"/>
      <c r="L739" s="254"/>
      <c r="M739" s="254"/>
      <c r="N739" s="254"/>
      <c r="O739" s="254"/>
      <c r="P739" s="254"/>
      <c r="Q739" s="254"/>
      <c r="R739" s="254"/>
      <c r="S739" s="254"/>
      <c r="T739" s="254"/>
      <c r="U739" s="254"/>
      <c r="V739" s="254"/>
      <c r="W739" s="254"/>
      <c r="X739" s="254"/>
    </row>
    <row r="740">
      <c r="A740" s="254"/>
      <c r="B740" s="254"/>
      <c r="C740" s="254"/>
      <c r="D740" s="254"/>
      <c r="E740" s="254"/>
      <c r="F740" s="254"/>
      <c r="G740" s="254"/>
      <c r="H740" s="254"/>
      <c r="I740" s="254"/>
      <c r="J740" s="254"/>
      <c r="K740" s="254"/>
      <c r="L740" s="254"/>
      <c r="M740" s="254"/>
      <c r="N740" s="254"/>
      <c r="O740" s="254"/>
      <c r="P740" s="254"/>
      <c r="Q740" s="254"/>
      <c r="R740" s="254"/>
      <c r="S740" s="254"/>
      <c r="T740" s="254"/>
      <c r="U740" s="254"/>
      <c r="V740" s="254"/>
      <c r="W740" s="254"/>
      <c r="X740" s="254"/>
    </row>
    <row r="741">
      <c r="A741" s="254"/>
      <c r="B741" s="254"/>
      <c r="C741" s="254"/>
      <c r="D741" s="254"/>
      <c r="E741" s="254"/>
      <c r="F741" s="254"/>
      <c r="G741" s="254"/>
      <c r="H741" s="254"/>
      <c r="I741" s="254"/>
      <c r="J741" s="254"/>
      <c r="K741" s="254"/>
      <c r="L741" s="254"/>
      <c r="M741" s="254"/>
      <c r="N741" s="254"/>
      <c r="O741" s="254"/>
      <c r="P741" s="254"/>
      <c r="Q741" s="254"/>
      <c r="R741" s="254"/>
      <c r="S741" s="254"/>
      <c r="T741" s="254"/>
      <c r="U741" s="254"/>
      <c r="V741" s="254"/>
      <c r="W741" s="254"/>
      <c r="X741" s="254"/>
    </row>
    <row r="742">
      <c r="A742" s="254"/>
      <c r="B742" s="254"/>
      <c r="C742" s="254"/>
      <c r="D742" s="254"/>
      <c r="E742" s="254"/>
      <c r="F742" s="254"/>
      <c r="G742" s="254"/>
      <c r="H742" s="254"/>
      <c r="I742" s="254"/>
      <c r="J742" s="254"/>
      <c r="K742" s="254"/>
      <c r="L742" s="254"/>
      <c r="M742" s="254"/>
      <c r="N742" s="254"/>
      <c r="O742" s="254"/>
      <c r="P742" s="254"/>
      <c r="Q742" s="254"/>
      <c r="R742" s="254"/>
      <c r="S742" s="254"/>
      <c r="T742" s="254"/>
      <c r="U742" s="254"/>
      <c r="V742" s="254"/>
      <c r="W742" s="254"/>
      <c r="X742" s="254"/>
    </row>
    <row r="743">
      <c r="A743" s="254"/>
      <c r="B743" s="254"/>
      <c r="C743" s="254"/>
      <c r="D743" s="254"/>
      <c r="E743" s="254"/>
      <c r="F743" s="254"/>
      <c r="G743" s="254"/>
      <c r="H743" s="254"/>
      <c r="I743" s="254"/>
      <c r="J743" s="254"/>
      <c r="K743" s="254"/>
      <c r="L743" s="254"/>
      <c r="M743" s="254"/>
      <c r="N743" s="254"/>
      <c r="O743" s="254"/>
      <c r="P743" s="254"/>
      <c r="Q743" s="254"/>
      <c r="R743" s="254"/>
      <c r="S743" s="254"/>
      <c r="T743" s="254"/>
      <c r="U743" s="254"/>
      <c r="V743" s="254"/>
      <c r="W743" s="254"/>
      <c r="X743" s="254"/>
    </row>
    <row r="744">
      <c r="A744" s="254"/>
      <c r="B744" s="254"/>
      <c r="C744" s="254"/>
      <c r="D744" s="254"/>
      <c r="E744" s="254"/>
      <c r="F744" s="254"/>
      <c r="G744" s="254"/>
      <c r="H744" s="254"/>
      <c r="I744" s="254"/>
      <c r="J744" s="254"/>
      <c r="K744" s="254"/>
      <c r="L744" s="254"/>
      <c r="M744" s="254"/>
      <c r="N744" s="254"/>
      <c r="O744" s="254"/>
      <c r="P744" s="254"/>
      <c r="Q744" s="254"/>
      <c r="R744" s="254"/>
      <c r="S744" s="254"/>
      <c r="T744" s="254"/>
      <c r="U744" s="254"/>
      <c r="V744" s="254"/>
      <c r="W744" s="254"/>
      <c r="X744" s="254"/>
    </row>
    <row r="745">
      <c r="A745" s="254"/>
      <c r="B745" s="254"/>
      <c r="C745" s="254"/>
      <c r="D745" s="254"/>
      <c r="E745" s="254"/>
      <c r="F745" s="254"/>
      <c r="G745" s="254"/>
      <c r="H745" s="254"/>
      <c r="I745" s="254"/>
      <c r="J745" s="254"/>
      <c r="K745" s="254"/>
      <c r="L745" s="254"/>
      <c r="M745" s="254"/>
      <c r="N745" s="254"/>
      <c r="O745" s="254"/>
      <c r="P745" s="254"/>
      <c r="Q745" s="254"/>
      <c r="R745" s="254"/>
      <c r="S745" s="254"/>
      <c r="T745" s="254"/>
      <c r="U745" s="254"/>
      <c r="V745" s="254"/>
      <c r="W745" s="254"/>
      <c r="X745" s="254"/>
    </row>
    <row r="746">
      <c r="A746" s="254"/>
      <c r="B746" s="254"/>
      <c r="C746" s="254"/>
      <c r="D746" s="254"/>
      <c r="E746" s="254"/>
      <c r="F746" s="254"/>
      <c r="G746" s="254"/>
      <c r="H746" s="254"/>
      <c r="I746" s="254"/>
      <c r="J746" s="254"/>
      <c r="K746" s="254"/>
      <c r="L746" s="254"/>
      <c r="M746" s="254"/>
      <c r="N746" s="254"/>
      <c r="O746" s="254"/>
      <c r="P746" s="254"/>
      <c r="Q746" s="254"/>
      <c r="R746" s="254"/>
      <c r="S746" s="254"/>
      <c r="T746" s="254"/>
      <c r="U746" s="254"/>
      <c r="V746" s="254"/>
      <c r="W746" s="254"/>
      <c r="X746" s="254"/>
    </row>
    <row r="747">
      <c r="A747" s="254"/>
      <c r="B747" s="254"/>
      <c r="C747" s="254"/>
      <c r="D747" s="254"/>
      <c r="E747" s="254"/>
      <c r="F747" s="254"/>
      <c r="G747" s="254"/>
      <c r="H747" s="254"/>
      <c r="I747" s="254"/>
      <c r="J747" s="254"/>
      <c r="K747" s="254"/>
      <c r="L747" s="254"/>
      <c r="M747" s="254"/>
      <c r="N747" s="254"/>
      <c r="O747" s="254"/>
      <c r="P747" s="254"/>
      <c r="Q747" s="254"/>
      <c r="R747" s="254"/>
      <c r="S747" s="254"/>
      <c r="T747" s="254"/>
      <c r="U747" s="254"/>
      <c r="V747" s="254"/>
      <c r="W747" s="254"/>
      <c r="X747" s="254"/>
    </row>
    <row r="748">
      <c r="A748" s="254"/>
      <c r="B748" s="254"/>
      <c r="C748" s="254"/>
      <c r="D748" s="254"/>
      <c r="E748" s="254"/>
      <c r="F748" s="254"/>
      <c r="G748" s="254"/>
      <c r="H748" s="254"/>
      <c r="I748" s="254"/>
      <c r="J748" s="254"/>
      <c r="K748" s="254"/>
      <c r="L748" s="254"/>
      <c r="M748" s="254"/>
      <c r="N748" s="254"/>
      <c r="O748" s="254"/>
      <c r="P748" s="254"/>
      <c r="Q748" s="254"/>
      <c r="R748" s="254"/>
      <c r="S748" s="254"/>
      <c r="T748" s="254"/>
      <c r="U748" s="254"/>
      <c r="V748" s="254"/>
      <c r="W748" s="254"/>
      <c r="X748" s="254"/>
    </row>
    <row r="749">
      <c r="A749" s="254"/>
      <c r="B749" s="254"/>
      <c r="C749" s="254"/>
      <c r="D749" s="254"/>
      <c r="E749" s="254"/>
      <c r="F749" s="254"/>
      <c r="G749" s="254"/>
      <c r="H749" s="254"/>
      <c r="I749" s="254"/>
      <c r="J749" s="254"/>
      <c r="K749" s="254"/>
      <c r="L749" s="254"/>
      <c r="M749" s="254"/>
      <c r="N749" s="254"/>
      <c r="O749" s="254"/>
      <c r="P749" s="254"/>
      <c r="Q749" s="254"/>
      <c r="R749" s="254"/>
      <c r="S749" s="254"/>
      <c r="T749" s="254"/>
      <c r="U749" s="254"/>
      <c r="V749" s="254"/>
      <c r="W749" s="254"/>
      <c r="X749" s="254"/>
    </row>
    <row r="750">
      <c r="A750" s="254"/>
      <c r="B750" s="254"/>
      <c r="C750" s="254"/>
      <c r="D750" s="254"/>
      <c r="E750" s="254"/>
      <c r="F750" s="254"/>
      <c r="G750" s="254"/>
      <c r="H750" s="254"/>
      <c r="I750" s="254"/>
      <c r="J750" s="254"/>
      <c r="K750" s="254"/>
      <c r="L750" s="254"/>
      <c r="M750" s="254"/>
      <c r="N750" s="254"/>
      <c r="O750" s="254"/>
      <c r="P750" s="254"/>
      <c r="Q750" s="254"/>
      <c r="R750" s="254"/>
      <c r="S750" s="254"/>
      <c r="T750" s="254"/>
      <c r="U750" s="254"/>
      <c r="V750" s="254"/>
      <c r="W750" s="254"/>
      <c r="X750" s="254"/>
    </row>
    <row r="751">
      <c r="A751" s="254"/>
      <c r="B751" s="254"/>
      <c r="C751" s="254"/>
      <c r="D751" s="254"/>
      <c r="E751" s="254"/>
      <c r="F751" s="254"/>
      <c r="G751" s="254"/>
      <c r="H751" s="254"/>
      <c r="I751" s="254"/>
      <c r="J751" s="254"/>
      <c r="K751" s="254"/>
      <c r="L751" s="254"/>
      <c r="M751" s="254"/>
      <c r="N751" s="254"/>
      <c r="O751" s="254"/>
      <c r="P751" s="254"/>
      <c r="Q751" s="254"/>
      <c r="R751" s="254"/>
      <c r="S751" s="254"/>
      <c r="T751" s="254"/>
      <c r="U751" s="254"/>
      <c r="V751" s="254"/>
      <c r="W751" s="254"/>
      <c r="X751" s="254"/>
    </row>
    <row r="752">
      <c r="A752" s="254"/>
      <c r="B752" s="254"/>
      <c r="C752" s="254"/>
      <c r="D752" s="254"/>
      <c r="E752" s="254"/>
      <c r="F752" s="254"/>
      <c r="G752" s="254"/>
      <c r="H752" s="254"/>
      <c r="I752" s="254"/>
      <c r="J752" s="254"/>
      <c r="K752" s="254"/>
      <c r="L752" s="254"/>
      <c r="M752" s="254"/>
      <c r="N752" s="254"/>
      <c r="O752" s="254"/>
      <c r="P752" s="254"/>
      <c r="Q752" s="254"/>
      <c r="R752" s="254"/>
      <c r="S752" s="254"/>
      <c r="T752" s="254"/>
      <c r="U752" s="254"/>
      <c r="V752" s="254"/>
      <c r="W752" s="254"/>
      <c r="X752" s="254"/>
    </row>
    <row r="753">
      <c r="A753" s="254"/>
      <c r="B753" s="254"/>
      <c r="C753" s="254"/>
      <c r="D753" s="254"/>
      <c r="E753" s="254"/>
      <c r="F753" s="254"/>
      <c r="G753" s="254"/>
      <c r="H753" s="254"/>
      <c r="I753" s="254"/>
      <c r="J753" s="254"/>
      <c r="K753" s="254"/>
      <c r="L753" s="254"/>
      <c r="M753" s="254"/>
      <c r="N753" s="254"/>
      <c r="O753" s="254"/>
      <c r="P753" s="254"/>
      <c r="Q753" s="254"/>
      <c r="R753" s="254"/>
      <c r="S753" s="254"/>
      <c r="T753" s="254"/>
      <c r="U753" s="254"/>
      <c r="V753" s="254"/>
      <c r="W753" s="254"/>
      <c r="X753" s="254"/>
    </row>
    <row r="754">
      <c r="A754" s="254"/>
      <c r="B754" s="254"/>
      <c r="C754" s="254"/>
      <c r="D754" s="254"/>
      <c r="E754" s="254"/>
      <c r="F754" s="254"/>
      <c r="G754" s="254"/>
      <c r="H754" s="254"/>
      <c r="I754" s="254"/>
      <c r="J754" s="254"/>
      <c r="K754" s="254"/>
      <c r="L754" s="254"/>
      <c r="M754" s="254"/>
      <c r="N754" s="254"/>
      <c r="O754" s="254"/>
      <c r="P754" s="254"/>
      <c r="Q754" s="254"/>
      <c r="R754" s="254"/>
      <c r="S754" s="254"/>
      <c r="T754" s="254"/>
      <c r="U754" s="254"/>
      <c r="V754" s="254"/>
      <c r="W754" s="254"/>
      <c r="X754" s="254"/>
    </row>
    <row r="755">
      <c r="A755" s="254"/>
      <c r="B755" s="254"/>
      <c r="C755" s="254"/>
      <c r="D755" s="254"/>
      <c r="E755" s="254"/>
      <c r="F755" s="254"/>
      <c r="G755" s="254"/>
      <c r="H755" s="254"/>
      <c r="I755" s="254"/>
      <c r="J755" s="254"/>
      <c r="K755" s="254"/>
      <c r="L755" s="254"/>
      <c r="M755" s="254"/>
      <c r="N755" s="254"/>
      <c r="O755" s="254"/>
      <c r="P755" s="254"/>
      <c r="Q755" s="254"/>
      <c r="R755" s="254"/>
      <c r="S755" s="254"/>
      <c r="T755" s="254"/>
      <c r="U755" s="254"/>
      <c r="V755" s="254"/>
      <c r="W755" s="254"/>
      <c r="X755" s="254"/>
    </row>
    <row r="756">
      <c r="A756" s="254"/>
      <c r="B756" s="254"/>
      <c r="C756" s="254"/>
      <c r="D756" s="254"/>
      <c r="E756" s="254"/>
      <c r="F756" s="254"/>
      <c r="G756" s="254"/>
      <c r="H756" s="254"/>
      <c r="I756" s="254"/>
      <c r="J756" s="254"/>
      <c r="K756" s="254"/>
      <c r="L756" s="254"/>
      <c r="M756" s="254"/>
      <c r="N756" s="254"/>
      <c r="O756" s="254"/>
      <c r="P756" s="254"/>
      <c r="Q756" s="254"/>
      <c r="R756" s="254"/>
      <c r="S756" s="254"/>
      <c r="T756" s="254"/>
      <c r="U756" s="254"/>
      <c r="V756" s="254"/>
      <c r="W756" s="254"/>
      <c r="X756" s="254"/>
    </row>
    <row r="757">
      <c r="A757" s="254"/>
      <c r="B757" s="254"/>
      <c r="C757" s="254"/>
      <c r="D757" s="254"/>
      <c r="E757" s="254"/>
      <c r="F757" s="254"/>
      <c r="G757" s="254"/>
      <c r="H757" s="254"/>
      <c r="I757" s="254"/>
      <c r="J757" s="254"/>
      <c r="K757" s="254"/>
      <c r="L757" s="254"/>
      <c r="M757" s="254"/>
      <c r="N757" s="254"/>
      <c r="O757" s="254"/>
      <c r="P757" s="254"/>
      <c r="Q757" s="254"/>
      <c r="R757" s="254"/>
      <c r="S757" s="254"/>
      <c r="T757" s="254"/>
      <c r="U757" s="254"/>
      <c r="V757" s="254"/>
      <c r="W757" s="254"/>
      <c r="X757" s="254"/>
    </row>
    <row r="758">
      <c r="A758" s="254"/>
      <c r="B758" s="254"/>
      <c r="C758" s="254"/>
      <c r="D758" s="254"/>
      <c r="E758" s="254"/>
      <c r="F758" s="254"/>
      <c r="G758" s="254"/>
      <c r="H758" s="254"/>
      <c r="I758" s="254"/>
      <c r="J758" s="254"/>
      <c r="K758" s="254"/>
      <c r="L758" s="254"/>
      <c r="M758" s="254"/>
      <c r="N758" s="254"/>
      <c r="O758" s="254"/>
      <c r="P758" s="254"/>
      <c r="Q758" s="254"/>
      <c r="R758" s="254"/>
      <c r="S758" s="254"/>
      <c r="T758" s="254"/>
      <c r="U758" s="254"/>
      <c r="V758" s="254"/>
      <c r="W758" s="254"/>
      <c r="X758" s="254"/>
    </row>
    <row r="759">
      <c r="A759" s="254"/>
      <c r="B759" s="254"/>
      <c r="C759" s="254"/>
      <c r="D759" s="254"/>
      <c r="E759" s="254"/>
      <c r="F759" s="254"/>
      <c r="G759" s="254"/>
      <c r="H759" s="254"/>
      <c r="I759" s="254"/>
      <c r="J759" s="254"/>
      <c r="K759" s="254"/>
      <c r="L759" s="254"/>
      <c r="M759" s="254"/>
      <c r="N759" s="254"/>
      <c r="O759" s="254"/>
      <c r="P759" s="254"/>
      <c r="Q759" s="254"/>
      <c r="R759" s="254"/>
      <c r="S759" s="254"/>
      <c r="T759" s="254"/>
      <c r="U759" s="254"/>
      <c r="V759" s="254"/>
      <c r="W759" s="254"/>
      <c r="X759" s="254"/>
    </row>
    <row r="760">
      <c r="A760" s="254"/>
      <c r="B760" s="254"/>
      <c r="C760" s="254"/>
      <c r="D760" s="254"/>
      <c r="E760" s="254"/>
      <c r="F760" s="254"/>
      <c r="G760" s="254"/>
      <c r="H760" s="254"/>
      <c r="I760" s="254"/>
      <c r="J760" s="254"/>
      <c r="K760" s="254"/>
      <c r="L760" s="254"/>
      <c r="M760" s="254"/>
      <c r="N760" s="254"/>
      <c r="O760" s="254"/>
      <c r="P760" s="254"/>
      <c r="Q760" s="254"/>
      <c r="R760" s="254"/>
      <c r="S760" s="254"/>
      <c r="T760" s="254"/>
      <c r="U760" s="254"/>
      <c r="V760" s="254"/>
      <c r="W760" s="254"/>
      <c r="X760" s="254"/>
    </row>
    <row r="761">
      <c r="A761" s="254"/>
      <c r="B761" s="254"/>
      <c r="C761" s="254"/>
      <c r="D761" s="254"/>
      <c r="E761" s="254"/>
      <c r="F761" s="254"/>
      <c r="G761" s="254"/>
      <c r="H761" s="254"/>
      <c r="I761" s="254"/>
      <c r="J761" s="254"/>
      <c r="K761" s="254"/>
      <c r="L761" s="254"/>
      <c r="M761" s="254"/>
      <c r="N761" s="254"/>
      <c r="O761" s="254"/>
      <c r="P761" s="254"/>
      <c r="Q761" s="254"/>
      <c r="R761" s="254"/>
      <c r="S761" s="254"/>
      <c r="T761" s="254"/>
      <c r="U761" s="254"/>
      <c r="V761" s="254"/>
      <c r="W761" s="254"/>
      <c r="X761" s="254"/>
    </row>
    <row r="762">
      <c r="A762" s="254"/>
      <c r="B762" s="254"/>
      <c r="C762" s="254"/>
      <c r="D762" s="254"/>
      <c r="E762" s="254"/>
      <c r="F762" s="254"/>
      <c r="G762" s="254"/>
      <c r="H762" s="254"/>
      <c r="I762" s="254"/>
      <c r="J762" s="254"/>
      <c r="K762" s="254"/>
      <c r="L762" s="254"/>
      <c r="M762" s="254"/>
      <c r="N762" s="254"/>
      <c r="O762" s="254"/>
      <c r="P762" s="254"/>
      <c r="Q762" s="254"/>
      <c r="R762" s="254"/>
      <c r="S762" s="254"/>
      <c r="T762" s="254"/>
      <c r="U762" s="254"/>
      <c r="V762" s="254"/>
      <c r="W762" s="254"/>
      <c r="X762" s="254"/>
    </row>
    <row r="763">
      <c r="A763" s="254"/>
      <c r="B763" s="254"/>
      <c r="C763" s="254"/>
      <c r="D763" s="254"/>
      <c r="E763" s="254"/>
      <c r="F763" s="254"/>
      <c r="G763" s="254"/>
      <c r="H763" s="254"/>
      <c r="I763" s="254"/>
      <c r="J763" s="254"/>
      <c r="K763" s="254"/>
      <c r="L763" s="254"/>
      <c r="M763" s="254"/>
      <c r="N763" s="254"/>
      <c r="O763" s="254"/>
      <c r="P763" s="254"/>
      <c r="Q763" s="254"/>
      <c r="R763" s="254"/>
      <c r="S763" s="254"/>
      <c r="T763" s="254"/>
      <c r="U763" s="254"/>
      <c r="V763" s="254"/>
      <c r="W763" s="254"/>
      <c r="X763" s="254"/>
    </row>
    <row r="764">
      <c r="A764" s="254"/>
      <c r="B764" s="254"/>
      <c r="C764" s="254"/>
      <c r="D764" s="254"/>
      <c r="E764" s="254"/>
      <c r="F764" s="254"/>
      <c r="G764" s="254"/>
      <c r="H764" s="254"/>
      <c r="I764" s="254"/>
      <c r="J764" s="254"/>
      <c r="K764" s="254"/>
      <c r="L764" s="254"/>
      <c r="M764" s="254"/>
      <c r="N764" s="254"/>
      <c r="O764" s="254"/>
      <c r="P764" s="254"/>
      <c r="Q764" s="254"/>
      <c r="R764" s="254"/>
      <c r="S764" s="254"/>
      <c r="T764" s="254"/>
      <c r="U764" s="254"/>
      <c r="V764" s="254"/>
      <c r="W764" s="254"/>
      <c r="X764" s="254"/>
    </row>
    <row r="765">
      <c r="A765" s="254"/>
      <c r="B765" s="254"/>
      <c r="C765" s="254"/>
      <c r="D765" s="254"/>
      <c r="E765" s="254"/>
      <c r="F765" s="254"/>
      <c r="G765" s="254"/>
      <c r="H765" s="254"/>
      <c r="I765" s="254"/>
      <c r="J765" s="254"/>
      <c r="K765" s="254"/>
      <c r="L765" s="254"/>
      <c r="M765" s="254"/>
      <c r="N765" s="254"/>
      <c r="O765" s="254"/>
      <c r="P765" s="254"/>
      <c r="Q765" s="254"/>
      <c r="R765" s="254"/>
      <c r="S765" s="254"/>
      <c r="T765" s="254"/>
      <c r="U765" s="254"/>
      <c r="V765" s="254"/>
      <c r="W765" s="254"/>
      <c r="X765" s="254"/>
    </row>
    <row r="766">
      <c r="A766" s="254"/>
      <c r="B766" s="254"/>
      <c r="C766" s="254"/>
      <c r="D766" s="254"/>
      <c r="E766" s="254"/>
      <c r="F766" s="254"/>
      <c r="G766" s="254"/>
      <c r="H766" s="254"/>
      <c r="I766" s="254"/>
      <c r="J766" s="254"/>
      <c r="K766" s="254"/>
      <c r="L766" s="254"/>
      <c r="M766" s="254"/>
      <c r="N766" s="254"/>
      <c r="O766" s="254"/>
      <c r="P766" s="254"/>
      <c r="Q766" s="254"/>
      <c r="R766" s="254"/>
      <c r="S766" s="254"/>
      <c r="T766" s="254"/>
      <c r="U766" s="254"/>
      <c r="V766" s="254"/>
      <c r="W766" s="254"/>
      <c r="X766" s="254"/>
    </row>
    <row r="767">
      <c r="A767" s="254"/>
      <c r="B767" s="254"/>
      <c r="C767" s="254"/>
      <c r="D767" s="254"/>
      <c r="E767" s="254"/>
      <c r="F767" s="254"/>
      <c r="G767" s="254"/>
      <c r="H767" s="254"/>
      <c r="I767" s="254"/>
      <c r="J767" s="254"/>
      <c r="K767" s="254"/>
      <c r="L767" s="254"/>
      <c r="M767" s="254"/>
      <c r="N767" s="254"/>
      <c r="O767" s="254"/>
      <c r="P767" s="254"/>
      <c r="Q767" s="254"/>
      <c r="R767" s="254"/>
      <c r="S767" s="254"/>
      <c r="T767" s="254"/>
      <c r="U767" s="254"/>
      <c r="V767" s="254"/>
      <c r="W767" s="254"/>
      <c r="X767" s="254"/>
    </row>
    <row r="768">
      <c r="A768" s="254"/>
      <c r="B768" s="254"/>
      <c r="C768" s="254"/>
      <c r="D768" s="254"/>
      <c r="E768" s="254"/>
      <c r="F768" s="254"/>
      <c r="G768" s="254"/>
      <c r="H768" s="254"/>
      <c r="I768" s="254"/>
      <c r="J768" s="254"/>
      <c r="K768" s="254"/>
      <c r="L768" s="254"/>
      <c r="M768" s="254"/>
      <c r="N768" s="254"/>
      <c r="O768" s="254"/>
      <c r="P768" s="254"/>
      <c r="Q768" s="254"/>
      <c r="R768" s="254"/>
      <c r="S768" s="254"/>
      <c r="T768" s="254"/>
      <c r="U768" s="254"/>
      <c r="V768" s="254"/>
      <c r="W768" s="254"/>
      <c r="X768" s="254"/>
    </row>
    <row r="769">
      <c r="A769" s="254"/>
      <c r="B769" s="254"/>
      <c r="C769" s="254"/>
      <c r="D769" s="254"/>
      <c r="E769" s="254"/>
      <c r="F769" s="254"/>
      <c r="G769" s="254"/>
      <c r="H769" s="254"/>
      <c r="I769" s="254"/>
      <c r="J769" s="254"/>
      <c r="K769" s="254"/>
      <c r="L769" s="254"/>
      <c r="M769" s="254"/>
      <c r="N769" s="254"/>
      <c r="O769" s="254"/>
      <c r="P769" s="254"/>
      <c r="Q769" s="254"/>
      <c r="R769" s="254"/>
      <c r="S769" s="254"/>
      <c r="T769" s="254"/>
      <c r="U769" s="254"/>
      <c r="V769" s="254"/>
      <c r="W769" s="254"/>
      <c r="X769" s="254"/>
    </row>
    <row r="770">
      <c r="A770" s="254"/>
      <c r="B770" s="254"/>
      <c r="C770" s="254"/>
      <c r="D770" s="254"/>
      <c r="E770" s="254"/>
      <c r="F770" s="254"/>
      <c r="G770" s="254"/>
      <c r="H770" s="254"/>
      <c r="I770" s="254"/>
      <c r="J770" s="254"/>
      <c r="K770" s="254"/>
      <c r="L770" s="254"/>
      <c r="M770" s="254"/>
      <c r="N770" s="254"/>
      <c r="O770" s="254"/>
      <c r="P770" s="254"/>
      <c r="Q770" s="254"/>
      <c r="R770" s="254"/>
      <c r="S770" s="254"/>
      <c r="T770" s="254"/>
      <c r="U770" s="254"/>
      <c r="V770" s="254"/>
      <c r="W770" s="254"/>
      <c r="X770" s="254"/>
    </row>
    <row r="771">
      <c r="A771" s="254"/>
      <c r="B771" s="254"/>
      <c r="C771" s="254"/>
      <c r="D771" s="254"/>
      <c r="E771" s="254"/>
      <c r="F771" s="254"/>
      <c r="G771" s="254"/>
      <c r="H771" s="254"/>
      <c r="I771" s="254"/>
      <c r="J771" s="254"/>
      <c r="K771" s="254"/>
      <c r="L771" s="254"/>
      <c r="M771" s="254"/>
      <c r="N771" s="254"/>
      <c r="O771" s="254"/>
      <c r="P771" s="254"/>
      <c r="Q771" s="254"/>
      <c r="R771" s="254"/>
      <c r="S771" s="254"/>
      <c r="T771" s="254"/>
      <c r="U771" s="254"/>
      <c r="V771" s="254"/>
      <c r="W771" s="254"/>
      <c r="X771" s="254"/>
    </row>
    <row r="772">
      <c r="A772" s="254"/>
      <c r="B772" s="254"/>
      <c r="C772" s="254"/>
      <c r="D772" s="254"/>
      <c r="E772" s="254"/>
      <c r="F772" s="254"/>
      <c r="G772" s="254"/>
      <c r="H772" s="254"/>
      <c r="I772" s="254"/>
      <c r="J772" s="254"/>
      <c r="K772" s="254"/>
      <c r="L772" s="254"/>
      <c r="M772" s="254"/>
      <c r="N772" s="254"/>
      <c r="O772" s="254"/>
      <c r="P772" s="254"/>
      <c r="Q772" s="254"/>
      <c r="R772" s="254"/>
      <c r="S772" s="254"/>
      <c r="T772" s="254"/>
      <c r="U772" s="254"/>
      <c r="V772" s="254"/>
      <c r="W772" s="254"/>
      <c r="X772" s="254"/>
    </row>
    <row r="773">
      <c r="A773" s="254"/>
      <c r="B773" s="254"/>
      <c r="C773" s="254"/>
      <c r="D773" s="254"/>
      <c r="E773" s="254"/>
      <c r="F773" s="254"/>
      <c r="G773" s="254"/>
      <c r="H773" s="254"/>
      <c r="I773" s="254"/>
      <c r="J773" s="254"/>
      <c r="K773" s="254"/>
      <c r="L773" s="254"/>
      <c r="M773" s="254"/>
      <c r="N773" s="254"/>
      <c r="O773" s="254"/>
      <c r="P773" s="254"/>
      <c r="Q773" s="254"/>
      <c r="R773" s="254"/>
      <c r="S773" s="254"/>
      <c r="T773" s="254"/>
      <c r="U773" s="254"/>
      <c r="V773" s="254"/>
      <c r="W773" s="254"/>
      <c r="X773" s="254"/>
    </row>
    <row r="774">
      <c r="A774" s="254"/>
      <c r="B774" s="254"/>
      <c r="C774" s="254"/>
      <c r="D774" s="254"/>
      <c r="E774" s="254"/>
      <c r="F774" s="254"/>
      <c r="G774" s="254"/>
      <c r="H774" s="254"/>
      <c r="I774" s="254"/>
      <c r="J774" s="254"/>
      <c r="K774" s="254"/>
      <c r="L774" s="254"/>
      <c r="M774" s="254"/>
      <c r="N774" s="254"/>
      <c r="O774" s="254"/>
      <c r="P774" s="254"/>
      <c r="Q774" s="254"/>
      <c r="R774" s="254"/>
      <c r="S774" s="254"/>
      <c r="T774" s="254"/>
      <c r="U774" s="254"/>
      <c r="V774" s="254"/>
      <c r="W774" s="254"/>
      <c r="X774" s="254"/>
    </row>
    <row r="775">
      <c r="A775" s="254"/>
      <c r="B775" s="254"/>
      <c r="C775" s="254"/>
      <c r="D775" s="254"/>
      <c r="E775" s="254"/>
      <c r="F775" s="254"/>
      <c r="G775" s="254"/>
      <c r="H775" s="254"/>
      <c r="I775" s="254"/>
      <c r="J775" s="254"/>
      <c r="K775" s="254"/>
      <c r="L775" s="254"/>
      <c r="M775" s="254"/>
      <c r="N775" s="254"/>
      <c r="O775" s="254"/>
      <c r="P775" s="254"/>
      <c r="Q775" s="254"/>
      <c r="R775" s="254"/>
      <c r="S775" s="254"/>
      <c r="T775" s="254"/>
      <c r="U775" s="254"/>
      <c r="V775" s="254"/>
      <c r="W775" s="254"/>
      <c r="X775" s="254"/>
    </row>
    <row r="776">
      <c r="A776" s="254"/>
      <c r="B776" s="254"/>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row>
    <row r="777">
      <c r="A777" s="254"/>
      <c r="B777" s="254"/>
      <c r="C777" s="254"/>
      <c r="D777" s="254"/>
      <c r="E777" s="254"/>
      <c r="F777" s="254"/>
      <c r="G777" s="254"/>
      <c r="H777" s="254"/>
      <c r="I777" s="254"/>
      <c r="J777" s="254"/>
      <c r="K777" s="254"/>
      <c r="L777" s="254"/>
      <c r="M777" s="254"/>
      <c r="N777" s="254"/>
      <c r="O777" s="254"/>
      <c r="P777" s="254"/>
      <c r="Q777" s="254"/>
      <c r="R777" s="254"/>
      <c r="S777" s="254"/>
      <c r="T777" s="254"/>
      <c r="U777" s="254"/>
      <c r="V777" s="254"/>
      <c r="W777" s="254"/>
      <c r="X777" s="254"/>
    </row>
    <row r="778">
      <c r="A778" s="254"/>
      <c r="B778" s="254"/>
      <c r="C778" s="254"/>
      <c r="D778" s="254"/>
      <c r="E778" s="254"/>
      <c r="F778" s="254"/>
      <c r="G778" s="254"/>
      <c r="H778" s="254"/>
      <c r="I778" s="254"/>
      <c r="J778" s="254"/>
      <c r="K778" s="254"/>
      <c r="L778" s="254"/>
      <c r="M778" s="254"/>
      <c r="N778" s="254"/>
      <c r="O778" s="254"/>
      <c r="P778" s="254"/>
      <c r="Q778" s="254"/>
      <c r="R778" s="254"/>
      <c r="S778" s="254"/>
      <c r="T778" s="254"/>
      <c r="U778" s="254"/>
      <c r="V778" s="254"/>
      <c r="W778" s="254"/>
      <c r="X778" s="254"/>
    </row>
    <row r="779">
      <c r="A779" s="254"/>
      <c r="B779" s="254"/>
      <c r="C779" s="254"/>
      <c r="D779" s="254"/>
      <c r="E779" s="254"/>
      <c r="F779" s="254"/>
      <c r="G779" s="254"/>
      <c r="H779" s="254"/>
      <c r="I779" s="254"/>
      <c r="J779" s="254"/>
      <c r="K779" s="254"/>
      <c r="L779" s="254"/>
      <c r="M779" s="254"/>
      <c r="N779" s="254"/>
      <c r="O779" s="254"/>
      <c r="P779" s="254"/>
      <c r="Q779" s="254"/>
      <c r="R779" s="254"/>
      <c r="S779" s="254"/>
      <c r="T779" s="254"/>
      <c r="U779" s="254"/>
      <c r="V779" s="254"/>
      <c r="W779" s="254"/>
      <c r="X779" s="254"/>
    </row>
    <row r="780">
      <c r="A780" s="254"/>
      <c r="B780" s="254"/>
      <c r="C780" s="254"/>
      <c r="D780" s="254"/>
      <c r="E780" s="254"/>
      <c r="F780" s="254"/>
      <c r="G780" s="254"/>
      <c r="H780" s="254"/>
      <c r="I780" s="254"/>
      <c r="J780" s="254"/>
      <c r="K780" s="254"/>
      <c r="L780" s="254"/>
      <c r="M780" s="254"/>
      <c r="N780" s="254"/>
      <c r="O780" s="254"/>
      <c r="P780" s="254"/>
      <c r="Q780" s="254"/>
      <c r="R780" s="254"/>
      <c r="S780" s="254"/>
      <c r="T780" s="254"/>
      <c r="U780" s="254"/>
      <c r="V780" s="254"/>
      <c r="W780" s="254"/>
      <c r="X780" s="254"/>
    </row>
    <row r="781">
      <c r="A781" s="254"/>
      <c r="B781" s="254"/>
      <c r="C781" s="254"/>
      <c r="D781" s="254"/>
      <c r="E781" s="254"/>
      <c r="F781" s="254"/>
      <c r="G781" s="254"/>
      <c r="H781" s="254"/>
      <c r="I781" s="254"/>
      <c r="J781" s="254"/>
      <c r="K781" s="254"/>
      <c r="L781" s="254"/>
      <c r="M781" s="254"/>
      <c r="N781" s="254"/>
      <c r="O781" s="254"/>
      <c r="P781" s="254"/>
      <c r="Q781" s="254"/>
      <c r="R781" s="254"/>
      <c r="S781" s="254"/>
      <c r="T781" s="254"/>
      <c r="U781" s="254"/>
      <c r="V781" s="254"/>
      <c r="W781" s="254"/>
      <c r="X781" s="254"/>
    </row>
    <row r="782">
      <c r="A782" s="254"/>
      <c r="B782" s="254"/>
      <c r="C782" s="254"/>
      <c r="D782" s="254"/>
      <c r="E782" s="254"/>
      <c r="F782" s="254"/>
      <c r="G782" s="254"/>
      <c r="H782" s="254"/>
      <c r="I782" s="254"/>
      <c r="J782" s="254"/>
      <c r="K782" s="254"/>
      <c r="L782" s="254"/>
      <c r="M782" s="254"/>
      <c r="N782" s="254"/>
      <c r="O782" s="254"/>
      <c r="P782" s="254"/>
      <c r="Q782" s="254"/>
      <c r="R782" s="254"/>
      <c r="S782" s="254"/>
      <c r="T782" s="254"/>
      <c r="U782" s="254"/>
      <c r="V782" s="254"/>
      <c r="W782" s="254"/>
      <c r="X782" s="254"/>
    </row>
    <row r="783">
      <c r="A783" s="254"/>
      <c r="B783" s="254"/>
      <c r="C783" s="254"/>
      <c r="D783" s="254"/>
      <c r="E783" s="254"/>
      <c r="F783" s="254"/>
      <c r="G783" s="254"/>
      <c r="H783" s="254"/>
      <c r="I783" s="254"/>
      <c r="J783" s="254"/>
      <c r="K783" s="254"/>
      <c r="L783" s="254"/>
      <c r="M783" s="254"/>
      <c r="N783" s="254"/>
      <c r="O783" s="254"/>
      <c r="P783" s="254"/>
      <c r="Q783" s="254"/>
      <c r="R783" s="254"/>
      <c r="S783" s="254"/>
      <c r="T783" s="254"/>
      <c r="U783" s="254"/>
      <c r="V783" s="254"/>
      <c r="W783" s="254"/>
      <c r="X783" s="254"/>
    </row>
    <row r="784">
      <c r="A784" s="254"/>
      <c r="B784" s="254"/>
      <c r="C784" s="254"/>
      <c r="D784" s="254"/>
      <c r="E784" s="254"/>
      <c r="F784" s="254"/>
      <c r="G784" s="254"/>
      <c r="H784" s="254"/>
      <c r="I784" s="254"/>
      <c r="J784" s="254"/>
      <c r="K784" s="254"/>
      <c r="L784" s="254"/>
      <c r="M784" s="254"/>
      <c r="N784" s="254"/>
      <c r="O784" s="254"/>
      <c r="P784" s="254"/>
      <c r="Q784" s="254"/>
      <c r="R784" s="254"/>
      <c r="S784" s="254"/>
      <c r="T784" s="254"/>
      <c r="U784" s="254"/>
      <c r="V784" s="254"/>
      <c r="W784" s="254"/>
      <c r="X784" s="254"/>
    </row>
    <row r="785">
      <c r="A785" s="254"/>
      <c r="B785" s="254"/>
      <c r="C785" s="254"/>
      <c r="D785" s="254"/>
      <c r="E785" s="254"/>
      <c r="F785" s="254"/>
      <c r="G785" s="254"/>
      <c r="H785" s="254"/>
      <c r="I785" s="254"/>
      <c r="J785" s="254"/>
      <c r="K785" s="254"/>
      <c r="L785" s="254"/>
      <c r="M785" s="254"/>
      <c r="N785" s="254"/>
      <c r="O785" s="254"/>
      <c r="P785" s="254"/>
      <c r="Q785" s="254"/>
      <c r="R785" s="254"/>
      <c r="S785" s="254"/>
      <c r="T785" s="254"/>
      <c r="U785" s="254"/>
      <c r="V785" s="254"/>
      <c r="W785" s="254"/>
      <c r="X785" s="254"/>
    </row>
    <row r="786">
      <c r="A786" s="254"/>
      <c r="B786" s="254"/>
      <c r="C786" s="254"/>
      <c r="D786" s="254"/>
      <c r="E786" s="254"/>
      <c r="F786" s="254"/>
      <c r="G786" s="254"/>
      <c r="H786" s="254"/>
      <c r="I786" s="254"/>
      <c r="J786" s="254"/>
      <c r="K786" s="254"/>
      <c r="L786" s="254"/>
      <c r="M786" s="254"/>
      <c r="N786" s="254"/>
      <c r="O786" s="254"/>
      <c r="P786" s="254"/>
      <c r="Q786" s="254"/>
      <c r="R786" s="254"/>
      <c r="S786" s="254"/>
      <c r="T786" s="254"/>
      <c r="U786" s="254"/>
      <c r="V786" s="254"/>
      <c r="W786" s="254"/>
      <c r="X786" s="254"/>
    </row>
    <row r="787">
      <c r="A787" s="254"/>
      <c r="B787" s="254"/>
      <c r="C787" s="254"/>
      <c r="D787" s="254"/>
      <c r="E787" s="254"/>
      <c r="F787" s="254"/>
      <c r="G787" s="254"/>
      <c r="H787" s="254"/>
      <c r="I787" s="254"/>
      <c r="J787" s="254"/>
      <c r="K787" s="254"/>
      <c r="L787" s="254"/>
      <c r="M787" s="254"/>
      <c r="N787" s="254"/>
      <c r="O787" s="254"/>
      <c r="P787" s="254"/>
      <c r="Q787" s="254"/>
      <c r="R787" s="254"/>
      <c r="S787" s="254"/>
      <c r="T787" s="254"/>
      <c r="U787" s="254"/>
      <c r="V787" s="254"/>
      <c r="W787" s="254"/>
      <c r="X787" s="254"/>
    </row>
    <row r="788">
      <c r="A788" s="254"/>
      <c r="B788" s="254"/>
      <c r="C788" s="254"/>
      <c r="D788" s="254"/>
      <c r="E788" s="254"/>
      <c r="F788" s="254"/>
      <c r="G788" s="254"/>
      <c r="H788" s="254"/>
      <c r="I788" s="254"/>
      <c r="J788" s="254"/>
      <c r="K788" s="254"/>
      <c r="L788" s="254"/>
      <c r="M788" s="254"/>
      <c r="N788" s="254"/>
      <c r="O788" s="254"/>
      <c r="P788" s="254"/>
      <c r="Q788" s="254"/>
      <c r="R788" s="254"/>
      <c r="S788" s="254"/>
      <c r="T788" s="254"/>
      <c r="U788" s="254"/>
      <c r="V788" s="254"/>
      <c r="W788" s="254"/>
      <c r="X788" s="254"/>
    </row>
    <row r="789">
      <c r="A789" s="254"/>
      <c r="B789" s="254"/>
      <c r="C789" s="254"/>
      <c r="D789" s="254"/>
      <c r="E789" s="254"/>
      <c r="F789" s="254"/>
      <c r="G789" s="254"/>
      <c r="H789" s="254"/>
      <c r="I789" s="254"/>
      <c r="J789" s="254"/>
      <c r="K789" s="254"/>
      <c r="L789" s="254"/>
      <c r="M789" s="254"/>
      <c r="N789" s="254"/>
      <c r="O789" s="254"/>
      <c r="P789" s="254"/>
      <c r="Q789" s="254"/>
      <c r="R789" s="254"/>
      <c r="S789" s="254"/>
      <c r="T789" s="254"/>
      <c r="U789" s="254"/>
      <c r="V789" s="254"/>
      <c r="W789" s="254"/>
      <c r="X789" s="254"/>
    </row>
    <row r="790">
      <c r="A790" s="254"/>
      <c r="B790" s="254"/>
      <c r="C790" s="254"/>
      <c r="D790" s="254"/>
      <c r="E790" s="254"/>
      <c r="F790" s="254"/>
      <c r="G790" s="254"/>
      <c r="H790" s="254"/>
      <c r="I790" s="254"/>
      <c r="J790" s="254"/>
      <c r="K790" s="254"/>
      <c r="L790" s="254"/>
      <c r="M790" s="254"/>
      <c r="N790" s="254"/>
      <c r="O790" s="254"/>
      <c r="P790" s="254"/>
      <c r="Q790" s="254"/>
      <c r="R790" s="254"/>
      <c r="S790" s="254"/>
      <c r="T790" s="254"/>
      <c r="U790" s="254"/>
      <c r="V790" s="254"/>
      <c r="W790" s="254"/>
      <c r="X790" s="254"/>
    </row>
    <row r="791">
      <c r="A791" s="254"/>
      <c r="B791" s="254"/>
      <c r="C791" s="254"/>
      <c r="D791" s="254"/>
      <c r="E791" s="254"/>
      <c r="F791" s="254"/>
      <c r="G791" s="254"/>
      <c r="H791" s="254"/>
      <c r="I791" s="254"/>
      <c r="J791" s="254"/>
      <c r="K791" s="254"/>
      <c r="L791" s="254"/>
      <c r="M791" s="254"/>
      <c r="N791" s="254"/>
      <c r="O791" s="254"/>
      <c r="P791" s="254"/>
      <c r="Q791" s="254"/>
      <c r="R791" s="254"/>
      <c r="S791" s="254"/>
      <c r="T791" s="254"/>
      <c r="U791" s="254"/>
      <c r="V791" s="254"/>
      <c r="W791" s="254"/>
      <c r="X791" s="254"/>
    </row>
    <row r="792">
      <c r="A792" s="254"/>
      <c r="B792" s="254"/>
      <c r="C792" s="254"/>
      <c r="D792" s="254"/>
      <c r="E792" s="254"/>
      <c r="F792" s="254"/>
      <c r="G792" s="254"/>
      <c r="H792" s="254"/>
      <c r="I792" s="254"/>
      <c r="J792" s="254"/>
      <c r="K792" s="254"/>
      <c r="L792" s="254"/>
      <c r="M792" s="254"/>
      <c r="N792" s="254"/>
      <c r="O792" s="254"/>
      <c r="P792" s="254"/>
      <c r="Q792" s="254"/>
      <c r="R792" s="254"/>
      <c r="S792" s="254"/>
      <c r="T792" s="254"/>
      <c r="U792" s="254"/>
      <c r="V792" s="254"/>
      <c r="W792" s="254"/>
      <c r="X792" s="254"/>
    </row>
    <row r="793">
      <c r="A793" s="254"/>
      <c r="B793" s="254"/>
      <c r="C793" s="254"/>
      <c r="D793" s="254"/>
      <c r="E793" s="254"/>
      <c r="F793" s="254"/>
      <c r="G793" s="254"/>
      <c r="H793" s="254"/>
      <c r="I793" s="254"/>
      <c r="J793" s="254"/>
      <c r="K793" s="254"/>
      <c r="L793" s="254"/>
      <c r="M793" s="254"/>
      <c r="N793" s="254"/>
      <c r="O793" s="254"/>
      <c r="P793" s="254"/>
      <c r="Q793" s="254"/>
      <c r="R793" s="254"/>
      <c r="S793" s="254"/>
      <c r="T793" s="254"/>
      <c r="U793" s="254"/>
      <c r="V793" s="254"/>
      <c r="W793" s="254"/>
      <c r="X793" s="254"/>
    </row>
    <row r="794">
      <c r="A794" s="254"/>
      <c r="B794" s="254"/>
      <c r="C794" s="254"/>
      <c r="D794" s="254"/>
      <c r="E794" s="254"/>
      <c r="F794" s="254"/>
      <c r="G794" s="254"/>
      <c r="H794" s="254"/>
      <c r="I794" s="254"/>
      <c r="J794" s="254"/>
      <c r="K794" s="254"/>
      <c r="L794" s="254"/>
      <c r="M794" s="254"/>
      <c r="N794" s="254"/>
      <c r="O794" s="254"/>
      <c r="P794" s="254"/>
      <c r="Q794" s="254"/>
      <c r="R794" s="254"/>
      <c r="S794" s="254"/>
      <c r="T794" s="254"/>
      <c r="U794" s="254"/>
      <c r="V794" s="254"/>
      <c r="W794" s="254"/>
      <c r="X794" s="254"/>
    </row>
    <row r="795">
      <c r="A795" s="254"/>
      <c r="B795" s="254"/>
      <c r="C795" s="254"/>
      <c r="D795" s="254"/>
      <c r="E795" s="254"/>
      <c r="F795" s="254"/>
      <c r="G795" s="254"/>
      <c r="H795" s="254"/>
      <c r="I795" s="254"/>
      <c r="J795" s="254"/>
      <c r="K795" s="254"/>
      <c r="L795" s="254"/>
      <c r="M795" s="254"/>
      <c r="N795" s="254"/>
      <c r="O795" s="254"/>
      <c r="P795" s="254"/>
      <c r="Q795" s="254"/>
      <c r="R795" s="254"/>
      <c r="S795" s="254"/>
      <c r="T795" s="254"/>
      <c r="U795" s="254"/>
      <c r="V795" s="254"/>
      <c r="W795" s="254"/>
      <c r="X795" s="254"/>
    </row>
    <row r="796">
      <c r="A796" s="254"/>
      <c r="B796" s="254"/>
      <c r="C796" s="254"/>
      <c r="D796" s="254"/>
      <c r="E796" s="254"/>
      <c r="F796" s="254"/>
      <c r="G796" s="254"/>
      <c r="H796" s="254"/>
      <c r="I796" s="254"/>
      <c r="J796" s="254"/>
      <c r="K796" s="254"/>
      <c r="L796" s="254"/>
      <c r="M796" s="254"/>
      <c r="N796" s="254"/>
      <c r="O796" s="254"/>
      <c r="P796" s="254"/>
      <c r="Q796" s="254"/>
      <c r="R796" s="254"/>
      <c r="S796" s="254"/>
      <c r="T796" s="254"/>
      <c r="U796" s="254"/>
      <c r="V796" s="254"/>
      <c r="W796" s="254"/>
      <c r="X796" s="254"/>
    </row>
    <row r="797">
      <c r="A797" s="254"/>
      <c r="B797" s="254"/>
      <c r="C797" s="254"/>
      <c r="D797" s="254"/>
      <c r="E797" s="254"/>
      <c r="F797" s="254"/>
      <c r="G797" s="254"/>
      <c r="H797" s="254"/>
      <c r="I797" s="254"/>
      <c r="J797" s="254"/>
      <c r="K797" s="254"/>
      <c r="L797" s="254"/>
      <c r="M797" s="254"/>
      <c r="N797" s="254"/>
      <c r="O797" s="254"/>
      <c r="P797" s="254"/>
      <c r="Q797" s="254"/>
      <c r="R797" s="254"/>
      <c r="S797" s="254"/>
      <c r="T797" s="254"/>
      <c r="U797" s="254"/>
      <c r="V797" s="254"/>
      <c r="W797" s="254"/>
      <c r="X797" s="254"/>
    </row>
    <row r="798">
      <c r="A798" s="254"/>
      <c r="B798" s="254"/>
      <c r="C798" s="254"/>
      <c r="D798" s="254"/>
      <c r="E798" s="254"/>
      <c r="F798" s="254"/>
      <c r="G798" s="254"/>
      <c r="H798" s="254"/>
      <c r="I798" s="254"/>
      <c r="J798" s="254"/>
      <c r="K798" s="254"/>
      <c r="L798" s="254"/>
      <c r="M798" s="254"/>
      <c r="N798" s="254"/>
      <c r="O798" s="254"/>
      <c r="P798" s="254"/>
      <c r="Q798" s="254"/>
      <c r="R798" s="254"/>
      <c r="S798" s="254"/>
      <c r="T798" s="254"/>
      <c r="U798" s="254"/>
      <c r="V798" s="254"/>
      <c r="W798" s="254"/>
      <c r="X798" s="254"/>
    </row>
    <row r="799">
      <c r="A799" s="254"/>
      <c r="B799" s="254"/>
      <c r="C799" s="254"/>
      <c r="D799" s="254"/>
      <c r="E799" s="254"/>
      <c r="F799" s="254"/>
      <c r="G799" s="254"/>
      <c r="H799" s="254"/>
      <c r="I799" s="254"/>
      <c r="J799" s="254"/>
      <c r="K799" s="254"/>
      <c r="L799" s="254"/>
      <c r="M799" s="254"/>
      <c r="N799" s="254"/>
      <c r="O799" s="254"/>
      <c r="P799" s="254"/>
      <c r="Q799" s="254"/>
      <c r="R799" s="254"/>
      <c r="S799" s="254"/>
      <c r="T799" s="254"/>
      <c r="U799" s="254"/>
      <c r="V799" s="254"/>
      <c r="W799" s="254"/>
      <c r="X799" s="254"/>
    </row>
    <row r="800">
      <c r="A800" s="254"/>
      <c r="B800" s="254"/>
      <c r="C800" s="254"/>
      <c r="D800" s="254"/>
      <c r="E800" s="254"/>
      <c r="F800" s="254"/>
      <c r="G800" s="254"/>
      <c r="H800" s="254"/>
      <c r="I800" s="254"/>
      <c r="J800" s="254"/>
      <c r="K800" s="254"/>
      <c r="L800" s="254"/>
      <c r="M800" s="254"/>
      <c r="N800" s="254"/>
      <c r="O800" s="254"/>
      <c r="P800" s="254"/>
      <c r="Q800" s="254"/>
      <c r="R800" s="254"/>
      <c r="S800" s="254"/>
      <c r="T800" s="254"/>
      <c r="U800" s="254"/>
      <c r="V800" s="254"/>
      <c r="W800" s="254"/>
      <c r="X800" s="254"/>
    </row>
    <row r="801">
      <c r="A801" s="254"/>
      <c r="B801" s="254"/>
      <c r="C801" s="254"/>
      <c r="D801" s="254"/>
      <c r="E801" s="254"/>
      <c r="F801" s="254"/>
      <c r="G801" s="254"/>
      <c r="H801" s="254"/>
      <c r="I801" s="254"/>
      <c r="J801" s="254"/>
      <c r="K801" s="254"/>
      <c r="L801" s="254"/>
      <c r="M801" s="254"/>
      <c r="N801" s="254"/>
      <c r="O801" s="254"/>
      <c r="P801" s="254"/>
      <c r="Q801" s="254"/>
      <c r="R801" s="254"/>
      <c r="S801" s="254"/>
      <c r="T801" s="254"/>
      <c r="U801" s="254"/>
      <c r="V801" s="254"/>
      <c r="W801" s="254"/>
      <c r="X801" s="254"/>
    </row>
    <row r="802">
      <c r="A802" s="254"/>
      <c r="B802" s="254"/>
      <c r="C802" s="254"/>
      <c r="D802" s="254"/>
      <c r="E802" s="254"/>
      <c r="F802" s="254"/>
      <c r="G802" s="254"/>
      <c r="H802" s="254"/>
      <c r="I802" s="254"/>
      <c r="J802" s="254"/>
      <c r="K802" s="254"/>
      <c r="L802" s="254"/>
      <c r="M802" s="254"/>
      <c r="N802" s="254"/>
      <c r="O802" s="254"/>
      <c r="P802" s="254"/>
      <c r="Q802" s="254"/>
      <c r="R802" s="254"/>
      <c r="S802" s="254"/>
      <c r="T802" s="254"/>
      <c r="U802" s="254"/>
      <c r="V802" s="254"/>
      <c r="W802" s="254"/>
      <c r="X802" s="254"/>
    </row>
    <row r="803">
      <c r="A803" s="254"/>
      <c r="B803" s="254"/>
      <c r="C803" s="254"/>
      <c r="D803" s="254"/>
      <c r="E803" s="254"/>
      <c r="F803" s="254"/>
      <c r="G803" s="254"/>
      <c r="H803" s="254"/>
      <c r="I803" s="254"/>
      <c r="J803" s="254"/>
      <c r="K803" s="254"/>
      <c r="L803" s="254"/>
      <c r="M803" s="254"/>
      <c r="N803" s="254"/>
      <c r="O803" s="254"/>
      <c r="P803" s="254"/>
      <c r="Q803" s="254"/>
      <c r="R803" s="254"/>
      <c r="S803" s="254"/>
      <c r="T803" s="254"/>
      <c r="U803" s="254"/>
      <c r="V803" s="254"/>
      <c r="W803" s="254"/>
      <c r="X803" s="254"/>
    </row>
    <row r="804">
      <c r="A804" s="254"/>
      <c r="B804" s="254"/>
      <c r="C804" s="254"/>
      <c r="D804" s="254"/>
      <c r="E804" s="254"/>
      <c r="F804" s="254"/>
      <c r="G804" s="254"/>
      <c r="H804" s="254"/>
      <c r="I804" s="254"/>
      <c r="J804" s="254"/>
      <c r="K804" s="254"/>
      <c r="L804" s="254"/>
      <c r="M804" s="254"/>
      <c r="N804" s="254"/>
      <c r="O804" s="254"/>
      <c r="P804" s="254"/>
      <c r="Q804" s="254"/>
      <c r="R804" s="254"/>
      <c r="S804" s="254"/>
      <c r="T804" s="254"/>
      <c r="U804" s="254"/>
      <c r="V804" s="254"/>
      <c r="W804" s="254"/>
      <c r="X804" s="254"/>
    </row>
    <row r="805">
      <c r="A805" s="254"/>
      <c r="B805" s="254"/>
      <c r="C805" s="254"/>
      <c r="D805" s="254"/>
      <c r="E805" s="254"/>
      <c r="F805" s="254"/>
      <c r="G805" s="254"/>
      <c r="H805" s="254"/>
      <c r="I805" s="254"/>
      <c r="J805" s="254"/>
      <c r="K805" s="254"/>
      <c r="L805" s="254"/>
      <c r="M805" s="254"/>
      <c r="N805" s="254"/>
      <c r="O805" s="254"/>
      <c r="P805" s="254"/>
      <c r="Q805" s="254"/>
      <c r="R805" s="254"/>
      <c r="S805" s="254"/>
      <c r="T805" s="254"/>
      <c r="U805" s="254"/>
      <c r="V805" s="254"/>
      <c r="W805" s="254"/>
      <c r="X805" s="254"/>
    </row>
    <row r="806">
      <c r="A806" s="254"/>
      <c r="B806" s="254"/>
      <c r="C806" s="254"/>
      <c r="D806" s="254"/>
      <c r="E806" s="254"/>
      <c r="F806" s="254"/>
      <c r="G806" s="254"/>
      <c r="H806" s="254"/>
      <c r="I806" s="254"/>
      <c r="J806" s="254"/>
      <c r="K806" s="254"/>
      <c r="L806" s="254"/>
      <c r="M806" s="254"/>
      <c r="N806" s="254"/>
      <c r="O806" s="254"/>
      <c r="P806" s="254"/>
      <c r="Q806" s="254"/>
      <c r="R806" s="254"/>
      <c r="S806" s="254"/>
      <c r="T806" s="254"/>
      <c r="U806" s="254"/>
      <c r="V806" s="254"/>
      <c r="W806" s="254"/>
      <c r="X806" s="254"/>
    </row>
    <row r="807">
      <c r="A807" s="254"/>
      <c r="B807" s="254"/>
      <c r="C807" s="254"/>
      <c r="D807" s="254"/>
      <c r="E807" s="254"/>
      <c r="F807" s="254"/>
      <c r="G807" s="254"/>
      <c r="H807" s="254"/>
      <c r="I807" s="254"/>
      <c r="J807" s="254"/>
      <c r="K807" s="254"/>
      <c r="L807" s="254"/>
      <c r="M807" s="254"/>
      <c r="N807" s="254"/>
      <c r="O807" s="254"/>
      <c r="P807" s="254"/>
      <c r="Q807" s="254"/>
      <c r="R807" s="254"/>
      <c r="S807" s="254"/>
      <c r="T807" s="254"/>
      <c r="U807" s="254"/>
      <c r="V807" s="254"/>
      <c r="W807" s="254"/>
      <c r="X807" s="254"/>
    </row>
    <row r="808">
      <c r="A808" s="254"/>
      <c r="B808" s="254"/>
      <c r="C808" s="254"/>
      <c r="D808" s="254"/>
      <c r="E808" s="254"/>
      <c r="F808" s="254"/>
      <c r="G808" s="254"/>
      <c r="H808" s="254"/>
      <c r="I808" s="254"/>
      <c r="J808" s="254"/>
      <c r="K808" s="254"/>
      <c r="L808" s="254"/>
      <c r="M808" s="254"/>
      <c r="N808" s="254"/>
      <c r="O808" s="254"/>
      <c r="P808" s="254"/>
      <c r="Q808" s="254"/>
      <c r="R808" s="254"/>
      <c r="S808" s="254"/>
      <c r="T808" s="254"/>
      <c r="U808" s="254"/>
      <c r="V808" s="254"/>
      <c r="W808" s="254"/>
      <c r="X808" s="254"/>
    </row>
    <row r="809">
      <c r="A809" s="254"/>
      <c r="B809" s="254"/>
      <c r="C809" s="254"/>
      <c r="D809" s="254"/>
      <c r="E809" s="254"/>
      <c r="F809" s="254"/>
      <c r="G809" s="254"/>
      <c r="H809" s="254"/>
      <c r="I809" s="254"/>
      <c r="J809" s="254"/>
      <c r="K809" s="254"/>
      <c r="L809" s="254"/>
      <c r="M809" s="254"/>
      <c r="N809" s="254"/>
      <c r="O809" s="254"/>
      <c r="P809" s="254"/>
      <c r="Q809" s="254"/>
      <c r="R809" s="254"/>
      <c r="S809" s="254"/>
      <c r="T809" s="254"/>
      <c r="U809" s="254"/>
      <c r="V809" s="254"/>
      <c r="W809" s="254"/>
      <c r="X809" s="254"/>
    </row>
    <row r="810">
      <c r="A810" s="254"/>
      <c r="B810" s="254"/>
      <c r="C810" s="254"/>
      <c r="D810" s="254"/>
      <c r="E810" s="254"/>
      <c r="F810" s="254"/>
      <c r="G810" s="254"/>
      <c r="H810" s="254"/>
      <c r="I810" s="254"/>
      <c r="J810" s="254"/>
      <c r="K810" s="254"/>
      <c r="L810" s="254"/>
      <c r="M810" s="254"/>
      <c r="N810" s="254"/>
      <c r="O810" s="254"/>
      <c r="P810" s="254"/>
      <c r="Q810" s="254"/>
      <c r="R810" s="254"/>
      <c r="S810" s="254"/>
      <c r="T810" s="254"/>
      <c r="U810" s="254"/>
      <c r="V810" s="254"/>
      <c r="W810" s="254"/>
      <c r="X810" s="254"/>
    </row>
    <row r="811">
      <c r="A811" s="254"/>
      <c r="B811" s="254"/>
      <c r="C811" s="254"/>
      <c r="D811" s="254"/>
      <c r="E811" s="254"/>
      <c r="F811" s="254"/>
      <c r="G811" s="254"/>
      <c r="H811" s="254"/>
      <c r="I811" s="254"/>
      <c r="J811" s="254"/>
      <c r="K811" s="254"/>
      <c r="L811" s="254"/>
      <c r="M811" s="254"/>
      <c r="N811" s="254"/>
      <c r="O811" s="254"/>
      <c r="P811" s="254"/>
      <c r="Q811" s="254"/>
      <c r="R811" s="254"/>
      <c r="S811" s="254"/>
      <c r="T811" s="254"/>
      <c r="U811" s="254"/>
      <c r="V811" s="254"/>
      <c r="W811" s="254"/>
      <c r="X811" s="254"/>
    </row>
    <row r="812">
      <c r="A812" s="254"/>
      <c r="B812" s="254"/>
      <c r="C812" s="254"/>
      <c r="D812" s="254"/>
      <c r="E812" s="254"/>
      <c r="F812" s="254"/>
      <c r="G812" s="254"/>
      <c r="H812" s="254"/>
      <c r="I812" s="254"/>
      <c r="J812" s="254"/>
      <c r="K812" s="254"/>
      <c r="L812" s="254"/>
      <c r="M812" s="254"/>
      <c r="N812" s="254"/>
      <c r="O812" s="254"/>
      <c r="P812" s="254"/>
      <c r="Q812" s="254"/>
      <c r="R812" s="254"/>
      <c r="S812" s="254"/>
      <c r="T812" s="254"/>
      <c r="U812" s="254"/>
      <c r="V812" s="254"/>
      <c r="W812" s="254"/>
      <c r="X812" s="254"/>
    </row>
    <row r="813">
      <c r="A813" s="254"/>
      <c r="B813" s="254"/>
      <c r="C813" s="254"/>
      <c r="D813" s="254"/>
      <c r="E813" s="254"/>
      <c r="F813" s="254"/>
      <c r="G813" s="254"/>
      <c r="H813" s="254"/>
      <c r="I813" s="254"/>
      <c r="J813" s="254"/>
      <c r="K813" s="254"/>
      <c r="L813" s="254"/>
      <c r="M813" s="254"/>
      <c r="N813" s="254"/>
      <c r="O813" s="254"/>
      <c r="P813" s="254"/>
      <c r="Q813" s="254"/>
      <c r="R813" s="254"/>
      <c r="S813" s="254"/>
      <c r="T813" s="254"/>
      <c r="U813" s="254"/>
      <c r="V813" s="254"/>
      <c r="W813" s="254"/>
      <c r="X813" s="254"/>
    </row>
    <row r="814">
      <c r="A814" s="254"/>
      <c r="B814" s="254"/>
      <c r="C814" s="254"/>
      <c r="D814" s="254"/>
      <c r="E814" s="254"/>
      <c r="F814" s="254"/>
      <c r="G814" s="254"/>
      <c r="H814" s="254"/>
      <c r="I814" s="254"/>
      <c r="J814" s="254"/>
      <c r="K814" s="254"/>
      <c r="L814" s="254"/>
      <c r="M814" s="254"/>
      <c r="N814" s="254"/>
      <c r="O814" s="254"/>
      <c r="P814" s="254"/>
      <c r="Q814" s="254"/>
      <c r="R814" s="254"/>
      <c r="S814" s="254"/>
      <c r="T814" s="254"/>
      <c r="U814" s="254"/>
      <c r="V814" s="254"/>
      <c r="W814" s="254"/>
      <c r="X814" s="254"/>
    </row>
    <row r="815">
      <c r="A815" s="254"/>
      <c r="B815" s="254"/>
      <c r="C815" s="254"/>
      <c r="D815" s="254"/>
      <c r="E815" s="254"/>
      <c r="F815" s="254"/>
      <c r="G815" s="254"/>
      <c r="H815" s="254"/>
      <c r="I815" s="254"/>
      <c r="J815" s="254"/>
      <c r="K815" s="254"/>
      <c r="L815" s="254"/>
      <c r="M815" s="254"/>
      <c r="N815" s="254"/>
      <c r="O815" s="254"/>
      <c r="P815" s="254"/>
      <c r="Q815" s="254"/>
      <c r="R815" s="254"/>
      <c r="S815" s="254"/>
      <c r="T815" s="254"/>
      <c r="U815" s="254"/>
      <c r="V815" s="254"/>
      <c r="W815" s="254"/>
      <c r="X815" s="254"/>
    </row>
    <row r="816">
      <c r="A816" s="254"/>
      <c r="B816" s="254"/>
      <c r="C816" s="254"/>
      <c r="D816" s="254"/>
      <c r="E816" s="254"/>
      <c r="F816" s="254"/>
      <c r="G816" s="254"/>
      <c r="H816" s="254"/>
      <c r="I816" s="254"/>
      <c r="J816" s="254"/>
      <c r="K816" s="254"/>
      <c r="L816" s="254"/>
      <c r="M816" s="254"/>
      <c r="N816" s="254"/>
      <c r="O816" s="254"/>
      <c r="P816" s="254"/>
      <c r="Q816" s="254"/>
      <c r="R816" s="254"/>
      <c r="S816" s="254"/>
      <c r="T816" s="254"/>
      <c r="U816" s="254"/>
      <c r="V816" s="254"/>
      <c r="W816" s="254"/>
      <c r="X816" s="254"/>
    </row>
    <row r="817">
      <c r="A817" s="254"/>
      <c r="B817" s="254"/>
      <c r="C817" s="254"/>
      <c r="D817" s="254"/>
      <c r="E817" s="254"/>
      <c r="F817" s="254"/>
      <c r="G817" s="254"/>
      <c r="H817" s="254"/>
      <c r="I817" s="254"/>
      <c r="J817" s="254"/>
      <c r="K817" s="254"/>
      <c r="L817" s="254"/>
      <c r="M817" s="254"/>
      <c r="N817" s="254"/>
      <c r="O817" s="254"/>
      <c r="P817" s="254"/>
      <c r="Q817" s="254"/>
      <c r="R817" s="254"/>
      <c r="S817" s="254"/>
      <c r="T817" s="254"/>
      <c r="U817" s="254"/>
      <c r="V817" s="254"/>
      <c r="W817" s="254"/>
      <c r="X817" s="254"/>
    </row>
    <row r="818">
      <c r="A818" s="254"/>
      <c r="B818" s="254"/>
      <c r="C818" s="254"/>
      <c r="D818" s="254"/>
      <c r="E818" s="254"/>
      <c r="F818" s="254"/>
      <c r="G818" s="254"/>
      <c r="H818" s="254"/>
      <c r="I818" s="254"/>
      <c r="J818" s="254"/>
      <c r="K818" s="254"/>
      <c r="L818" s="254"/>
      <c r="M818" s="254"/>
      <c r="N818" s="254"/>
      <c r="O818" s="254"/>
      <c r="P818" s="254"/>
      <c r="Q818" s="254"/>
      <c r="R818" s="254"/>
      <c r="S818" s="254"/>
      <c r="T818" s="254"/>
      <c r="U818" s="254"/>
      <c r="V818" s="254"/>
      <c r="W818" s="254"/>
      <c r="X818" s="254"/>
    </row>
    <row r="819">
      <c r="A819" s="254"/>
      <c r="B819" s="254"/>
      <c r="C819" s="254"/>
      <c r="D819" s="254"/>
      <c r="E819" s="254"/>
      <c r="F819" s="254"/>
      <c r="G819" s="254"/>
      <c r="H819" s="254"/>
      <c r="I819" s="254"/>
      <c r="J819" s="254"/>
      <c r="K819" s="254"/>
      <c r="L819" s="254"/>
      <c r="M819" s="254"/>
      <c r="N819" s="254"/>
      <c r="O819" s="254"/>
      <c r="P819" s="254"/>
      <c r="Q819" s="254"/>
      <c r="R819" s="254"/>
      <c r="S819" s="254"/>
      <c r="T819" s="254"/>
      <c r="U819" s="254"/>
      <c r="V819" s="254"/>
      <c r="W819" s="254"/>
      <c r="X819" s="254"/>
    </row>
    <row r="820">
      <c r="A820" s="254"/>
      <c r="B820" s="254"/>
      <c r="C820" s="254"/>
      <c r="D820" s="254"/>
      <c r="E820" s="254"/>
      <c r="F820" s="254"/>
      <c r="G820" s="254"/>
      <c r="H820" s="254"/>
      <c r="I820" s="254"/>
      <c r="J820" s="254"/>
      <c r="K820" s="254"/>
      <c r="L820" s="254"/>
      <c r="M820" s="254"/>
      <c r="N820" s="254"/>
      <c r="O820" s="254"/>
      <c r="P820" s="254"/>
      <c r="Q820" s="254"/>
      <c r="R820" s="254"/>
      <c r="S820" s="254"/>
      <c r="T820" s="254"/>
      <c r="U820" s="254"/>
      <c r="V820" s="254"/>
      <c r="W820" s="254"/>
      <c r="X820" s="254"/>
    </row>
    <row r="821">
      <c r="A821" s="254"/>
      <c r="B821" s="254"/>
      <c r="C821" s="254"/>
      <c r="D821" s="254"/>
      <c r="E821" s="254"/>
      <c r="F821" s="254"/>
      <c r="G821" s="254"/>
      <c r="H821" s="254"/>
      <c r="I821" s="254"/>
      <c r="J821" s="254"/>
      <c r="K821" s="254"/>
      <c r="L821" s="254"/>
      <c r="M821" s="254"/>
      <c r="N821" s="254"/>
      <c r="O821" s="254"/>
      <c r="P821" s="254"/>
      <c r="Q821" s="254"/>
      <c r="R821" s="254"/>
      <c r="S821" s="254"/>
      <c r="T821" s="254"/>
      <c r="U821" s="254"/>
      <c r="V821" s="254"/>
      <c r="W821" s="254"/>
      <c r="X821" s="254"/>
    </row>
    <row r="822">
      <c r="A822" s="254"/>
      <c r="B822" s="254"/>
      <c r="C822" s="254"/>
      <c r="D822" s="254"/>
      <c r="E822" s="254"/>
      <c r="F822" s="254"/>
      <c r="G822" s="254"/>
      <c r="H822" s="254"/>
      <c r="I822" s="254"/>
      <c r="J822" s="254"/>
      <c r="K822" s="254"/>
      <c r="L822" s="254"/>
      <c r="M822" s="254"/>
      <c r="N822" s="254"/>
      <c r="O822" s="254"/>
      <c r="P822" s="254"/>
      <c r="Q822" s="254"/>
      <c r="R822" s="254"/>
      <c r="S822" s="254"/>
      <c r="T822" s="254"/>
      <c r="U822" s="254"/>
      <c r="V822" s="254"/>
      <c r="W822" s="254"/>
      <c r="X822" s="254"/>
    </row>
    <row r="823">
      <c r="A823" s="254"/>
      <c r="B823" s="254"/>
      <c r="C823" s="254"/>
      <c r="D823" s="254"/>
      <c r="E823" s="254"/>
      <c r="F823" s="254"/>
      <c r="G823" s="254"/>
      <c r="H823" s="254"/>
      <c r="I823" s="254"/>
      <c r="J823" s="254"/>
      <c r="K823" s="254"/>
      <c r="L823" s="254"/>
      <c r="M823" s="254"/>
      <c r="N823" s="254"/>
      <c r="O823" s="254"/>
      <c r="P823" s="254"/>
      <c r="Q823" s="254"/>
      <c r="R823" s="254"/>
      <c r="S823" s="254"/>
      <c r="T823" s="254"/>
      <c r="U823" s="254"/>
      <c r="V823" s="254"/>
      <c r="W823" s="254"/>
      <c r="X823" s="254"/>
    </row>
    <row r="824">
      <c r="A824" s="254"/>
      <c r="B824" s="254"/>
      <c r="C824" s="254"/>
      <c r="D824" s="254"/>
      <c r="E824" s="254"/>
      <c r="F824" s="254"/>
      <c r="G824" s="254"/>
      <c r="H824" s="254"/>
      <c r="I824" s="254"/>
      <c r="J824" s="254"/>
      <c r="K824" s="254"/>
      <c r="L824" s="254"/>
      <c r="M824" s="254"/>
      <c r="N824" s="254"/>
      <c r="O824" s="254"/>
      <c r="P824" s="254"/>
      <c r="Q824" s="254"/>
      <c r="R824" s="254"/>
      <c r="S824" s="254"/>
      <c r="T824" s="254"/>
      <c r="U824" s="254"/>
      <c r="V824" s="254"/>
      <c r="W824" s="254"/>
      <c r="X824" s="254"/>
    </row>
    <row r="825">
      <c r="A825" s="254"/>
      <c r="B825" s="254"/>
      <c r="C825" s="254"/>
      <c r="D825" s="254"/>
      <c r="E825" s="254"/>
      <c r="F825" s="254"/>
      <c r="G825" s="254"/>
      <c r="H825" s="254"/>
      <c r="I825" s="254"/>
      <c r="J825" s="254"/>
      <c r="K825" s="254"/>
      <c r="L825" s="254"/>
      <c r="M825" s="254"/>
      <c r="N825" s="254"/>
      <c r="O825" s="254"/>
      <c r="P825" s="254"/>
      <c r="Q825" s="254"/>
      <c r="R825" s="254"/>
      <c r="S825" s="254"/>
      <c r="T825" s="254"/>
      <c r="U825" s="254"/>
      <c r="V825" s="254"/>
      <c r="W825" s="254"/>
      <c r="X825" s="254"/>
    </row>
    <row r="826">
      <c r="A826" s="254"/>
      <c r="B826" s="254"/>
      <c r="C826" s="254"/>
      <c r="D826" s="254"/>
      <c r="E826" s="254"/>
      <c r="F826" s="254"/>
      <c r="G826" s="254"/>
      <c r="H826" s="254"/>
      <c r="I826" s="254"/>
      <c r="J826" s="254"/>
      <c r="K826" s="254"/>
      <c r="L826" s="254"/>
      <c r="M826" s="254"/>
      <c r="N826" s="254"/>
      <c r="O826" s="254"/>
      <c r="P826" s="254"/>
      <c r="Q826" s="254"/>
      <c r="R826" s="254"/>
      <c r="S826" s="254"/>
      <c r="T826" s="254"/>
      <c r="U826" s="254"/>
      <c r="V826" s="254"/>
      <c r="W826" s="254"/>
      <c r="X826" s="254"/>
    </row>
    <row r="827">
      <c r="A827" s="254"/>
      <c r="B827" s="254"/>
      <c r="C827" s="254"/>
      <c r="D827" s="254"/>
      <c r="E827" s="254"/>
      <c r="F827" s="254"/>
      <c r="G827" s="254"/>
      <c r="H827" s="254"/>
      <c r="I827" s="254"/>
      <c r="J827" s="254"/>
      <c r="K827" s="254"/>
      <c r="L827" s="254"/>
      <c r="M827" s="254"/>
      <c r="N827" s="254"/>
      <c r="O827" s="254"/>
      <c r="P827" s="254"/>
      <c r="Q827" s="254"/>
      <c r="R827" s="254"/>
      <c r="S827" s="254"/>
      <c r="T827" s="254"/>
      <c r="U827" s="254"/>
      <c r="V827" s="254"/>
      <c r="W827" s="254"/>
      <c r="X827" s="254"/>
    </row>
    <row r="828">
      <c r="A828" s="254"/>
      <c r="B828" s="254"/>
      <c r="C828" s="254"/>
      <c r="D828" s="254"/>
      <c r="E828" s="254"/>
      <c r="F828" s="254"/>
      <c r="G828" s="254"/>
      <c r="H828" s="254"/>
      <c r="I828" s="254"/>
      <c r="J828" s="254"/>
      <c r="K828" s="254"/>
      <c r="L828" s="254"/>
      <c r="M828" s="254"/>
      <c r="N828" s="254"/>
      <c r="O828" s="254"/>
      <c r="P828" s="254"/>
      <c r="Q828" s="254"/>
      <c r="R828" s="254"/>
      <c r="S828" s="254"/>
      <c r="T828" s="254"/>
      <c r="U828" s="254"/>
      <c r="V828" s="254"/>
      <c r="W828" s="254"/>
      <c r="X828" s="254"/>
    </row>
    <row r="829">
      <c r="A829" s="254"/>
      <c r="B829" s="254"/>
      <c r="C829" s="254"/>
      <c r="D829" s="254"/>
      <c r="E829" s="254"/>
      <c r="F829" s="254"/>
      <c r="G829" s="254"/>
      <c r="H829" s="254"/>
      <c r="I829" s="254"/>
      <c r="J829" s="254"/>
      <c r="K829" s="254"/>
      <c r="L829" s="254"/>
      <c r="M829" s="254"/>
      <c r="N829" s="254"/>
      <c r="O829" s="254"/>
      <c r="P829" s="254"/>
      <c r="Q829" s="254"/>
      <c r="R829" s="254"/>
      <c r="S829" s="254"/>
      <c r="T829" s="254"/>
      <c r="U829" s="254"/>
      <c r="V829" s="254"/>
      <c r="W829" s="254"/>
      <c r="X829" s="254"/>
    </row>
    <row r="830">
      <c r="A830" s="254"/>
      <c r="B830" s="254"/>
      <c r="C830" s="254"/>
      <c r="D830" s="254"/>
      <c r="E830" s="254"/>
      <c r="F830" s="254"/>
      <c r="G830" s="254"/>
      <c r="H830" s="254"/>
      <c r="I830" s="254"/>
      <c r="J830" s="254"/>
      <c r="K830" s="254"/>
      <c r="L830" s="254"/>
      <c r="M830" s="254"/>
      <c r="N830" s="254"/>
      <c r="O830" s="254"/>
      <c r="P830" s="254"/>
      <c r="Q830" s="254"/>
      <c r="R830" s="254"/>
      <c r="S830" s="254"/>
      <c r="T830" s="254"/>
      <c r="U830" s="254"/>
      <c r="V830" s="254"/>
      <c r="W830" s="254"/>
      <c r="X830" s="254"/>
    </row>
    <row r="831">
      <c r="A831" s="254"/>
      <c r="B831" s="254"/>
      <c r="C831" s="254"/>
      <c r="D831" s="254"/>
      <c r="E831" s="254"/>
      <c r="F831" s="254"/>
      <c r="G831" s="254"/>
      <c r="H831" s="254"/>
      <c r="I831" s="254"/>
      <c r="J831" s="254"/>
      <c r="K831" s="254"/>
      <c r="L831" s="254"/>
      <c r="M831" s="254"/>
      <c r="N831" s="254"/>
      <c r="O831" s="254"/>
      <c r="P831" s="254"/>
      <c r="Q831" s="254"/>
      <c r="R831" s="254"/>
      <c r="S831" s="254"/>
      <c r="T831" s="254"/>
      <c r="U831" s="254"/>
      <c r="V831" s="254"/>
      <c r="W831" s="254"/>
      <c r="X831" s="254"/>
    </row>
    <row r="832">
      <c r="A832" s="254"/>
      <c r="B832" s="254"/>
      <c r="C832" s="254"/>
      <c r="D832" s="254"/>
      <c r="E832" s="254"/>
      <c r="F832" s="254"/>
      <c r="G832" s="254"/>
      <c r="H832" s="254"/>
      <c r="I832" s="254"/>
      <c r="J832" s="254"/>
      <c r="K832" s="254"/>
      <c r="L832" s="254"/>
      <c r="M832" s="254"/>
      <c r="N832" s="254"/>
      <c r="O832" s="254"/>
      <c r="P832" s="254"/>
      <c r="Q832" s="254"/>
      <c r="R832" s="254"/>
      <c r="S832" s="254"/>
      <c r="T832" s="254"/>
      <c r="U832" s="254"/>
      <c r="V832" s="254"/>
      <c r="W832" s="254"/>
      <c r="X832" s="254"/>
    </row>
    <row r="833">
      <c r="A833" s="254"/>
      <c r="B833" s="254"/>
      <c r="C833" s="254"/>
      <c r="D833" s="254"/>
      <c r="E833" s="254"/>
      <c r="F833" s="254"/>
      <c r="G833" s="254"/>
      <c r="H833" s="254"/>
      <c r="I833" s="254"/>
      <c r="J833" s="254"/>
      <c r="K833" s="254"/>
      <c r="L833" s="254"/>
      <c r="M833" s="254"/>
      <c r="N833" s="254"/>
      <c r="O833" s="254"/>
      <c r="P833" s="254"/>
      <c r="Q833" s="254"/>
      <c r="R833" s="254"/>
      <c r="S833" s="254"/>
      <c r="T833" s="254"/>
      <c r="U833" s="254"/>
      <c r="V833" s="254"/>
      <c r="W833" s="254"/>
      <c r="X833" s="254"/>
    </row>
    <row r="834">
      <c r="A834" s="254"/>
      <c r="B834" s="254"/>
      <c r="C834" s="254"/>
      <c r="D834" s="254"/>
      <c r="E834" s="254"/>
      <c r="F834" s="254"/>
      <c r="G834" s="254"/>
      <c r="H834" s="254"/>
      <c r="I834" s="254"/>
      <c r="J834" s="254"/>
      <c r="K834" s="254"/>
      <c r="L834" s="254"/>
      <c r="M834" s="254"/>
      <c r="N834" s="254"/>
      <c r="O834" s="254"/>
      <c r="P834" s="254"/>
      <c r="Q834" s="254"/>
      <c r="R834" s="254"/>
      <c r="S834" s="254"/>
      <c r="T834" s="254"/>
      <c r="U834" s="254"/>
      <c r="V834" s="254"/>
      <c r="W834" s="254"/>
      <c r="X834" s="254"/>
    </row>
    <row r="835">
      <c r="A835" s="254"/>
      <c r="B835" s="254"/>
      <c r="C835" s="254"/>
      <c r="D835" s="254"/>
      <c r="E835" s="254"/>
      <c r="F835" s="254"/>
      <c r="G835" s="254"/>
      <c r="H835" s="254"/>
      <c r="I835" s="254"/>
      <c r="J835" s="254"/>
      <c r="K835" s="254"/>
      <c r="L835" s="254"/>
      <c r="M835" s="254"/>
      <c r="N835" s="254"/>
      <c r="O835" s="254"/>
      <c r="P835" s="254"/>
      <c r="Q835" s="254"/>
      <c r="R835" s="254"/>
      <c r="S835" s="254"/>
      <c r="T835" s="254"/>
      <c r="U835" s="254"/>
      <c r="V835" s="254"/>
      <c r="W835" s="254"/>
      <c r="X835" s="254"/>
    </row>
    <row r="836">
      <c r="A836" s="254"/>
      <c r="B836" s="254"/>
      <c r="C836" s="254"/>
      <c r="D836" s="254"/>
      <c r="E836" s="254"/>
      <c r="F836" s="254"/>
      <c r="G836" s="254"/>
      <c r="H836" s="254"/>
      <c r="I836" s="254"/>
      <c r="J836" s="254"/>
      <c r="K836" s="254"/>
      <c r="L836" s="254"/>
      <c r="M836" s="254"/>
      <c r="N836" s="254"/>
      <c r="O836" s="254"/>
      <c r="P836" s="254"/>
      <c r="Q836" s="254"/>
      <c r="R836" s="254"/>
      <c r="S836" s="254"/>
      <c r="T836" s="254"/>
      <c r="U836" s="254"/>
      <c r="V836" s="254"/>
      <c r="W836" s="254"/>
      <c r="X836" s="254"/>
    </row>
    <row r="837">
      <c r="A837" s="254"/>
      <c r="B837" s="254"/>
      <c r="C837" s="254"/>
      <c r="D837" s="254"/>
      <c r="E837" s="254"/>
      <c r="F837" s="254"/>
      <c r="G837" s="254"/>
      <c r="H837" s="254"/>
      <c r="I837" s="254"/>
      <c r="J837" s="254"/>
      <c r="K837" s="254"/>
      <c r="L837" s="254"/>
      <c r="M837" s="254"/>
      <c r="N837" s="254"/>
      <c r="O837" s="254"/>
      <c r="P837" s="254"/>
      <c r="Q837" s="254"/>
      <c r="R837" s="254"/>
      <c r="S837" s="254"/>
      <c r="T837" s="254"/>
      <c r="U837" s="254"/>
      <c r="V837" s="254"/>
      <c r="W837" s="254"/>
      <c r="X837" s="254"/>
    </row>
    <row r="838">
      <c r="A838" s="254"/>
      <c r="B838" s="254"/>
      <c r="C838" s="254"/>
      <c r="D838" s="254"/>
      <c r="E838" s="254"/>
      <c r="F838" s="254"/>
      <c r="G838" s="254"/>
      <c r="H838" s="254"/>
      <c r="I838" s="254"/>
      <c r="J838" s="254"/>
      <c r="K838" s="254"/>
      <c r="L838" s="254"/>
      <c r="M838" s="254"/>
      <c r="N838" s="254"/>
      <c r="O838" s="254"/>
      <c r="P838" s="254"/>
      <c r="Q838" s="254"/>
      <c r="R838" s="254"/>
      <c r="S838" s="254"/>
      <c r="T838" s="254"/>
      <c r="U838" s="254"/>
      <c r="V838" s="254"/>
      <c r="W838" s="254"/>
      <c r="X838" s="254"/>
    </row>
    <row r="839">
      <c r="A839" s="254"/>
      <c r="B839" s="254"/>
      <c r="C839" s="254"/>
      <c r="D839" s="254"/>
      <c r="E839" s="254"/>
      <c r="F839" s="254"/>
      <c r="G839" s="254"/>
      <c r="H839" s="254"/>
      <c r="I839" s="254"/>
      <c r="J839" s="254"/>
      <c r="K839" s="254"/>
      <c r="L839" s="254"/>
      <c r="M839" s="254"/>
      <c r="N839" s="254"/>
      <c r="O839" s="254"/>
      <c r="P839" s="254"/>
      <c r="Q839" s="254"/>
      <c r="R839" s="254"/>
      <c r="S839" s="254"/>
      <c r="T839" s="254"/>
      <c r="U839" s="254"/>
      <c r="V839" s="254"/>
      <c r="W839" s="254"/>
      <c r="X839" s="254"/>
    </row>
    <row r="840">
      <c r="A840" s="254"/>
      <c r="B840" s="254"/>
      <c r="C840" s="254"/>
      <c r="D840" s="254"/>
      <c r="E840" s="254"/>
      <c r="F840" s="254"/>
      <c r="G840" s="254"/>
      <c r="H840" s="254"/>
      <c r="I840" s="254"/>
      <c r="J840" s="254"/>
      <c r="K840" s="254"/>
      <c r="L840" s="254"/>
      <c r="M840" s="254"/>
      <c r="N840" s="254"/>
      <c r="O840" s="254"/>
      <c r="P840" s="254"/>
      <c r="Q840" s="254"/>
      <c r="R840" s="254"/>
      <c r="S840" s="254"/>
      <c r="T840" s="254"/>
      <c r="U840" s="254"/>
      <c r="V840" s="254"/>
      <c r="W840" s="254"/>
      <c r="X840" s="254"/>
    </row>
    <row r="841">
      <c r="A841" s="254"/>
      <c r="B841" s="254"/>
      <c r="C841" s="254"/>
      <c r="D841" s="254"/>
      <c r="E841" s="254"/>
      <c r="F841" s="254"/>
      <c r="G841" s="254"/>
      <c r="H841" s="254"/>
      <c r="I841" s="254"/>
      <c r="J841" s="254"/>
      <c r="K841" s="254"/>
      <c r="L841" s="254"/>
      <c r="M841" s="254"/>
      <c r="N841" s="254"/>
      <c r="O841" s="254"/>
      <c r="P841" s="254"/>
      <c r="Q841" s="254"/>
      <c r="R841" s="254"/>
      <c r="S841" s="254"/>
      <c r="T841" s="254"/>
      <c r="U841" s="254"/>
      <c r="V841" s="254"/>
      <c r="W841" s="254"/>
      <c r="X841" s="254"/>
    </row>
    <row r="842">
      <c r="A842" s="254"/>
      <c r="B842" s="254"/>
      <c r="C842" s="254"/>
      <c r="D842" s="254"/>
      <c r="E842" s="254"/>
      <c r="F842" s="254"/>
      <c r="G842" s="254"/>
      <c r="H842" s="254"/>
      <c r="I842" s="254"/>
      <c r="J842" s="254"/>
      <c r="K842" s="254"/>
      <c r="L842" s="254"/>
      <c r="M842" s="254"/>
      <c r="N842" s="254"/>
      <c r="O842" s="254"/>
      <c r="P842" s="254"/>
      <c r="Q842" s="254"/>
      <c r="R842" s="254"/>
      <c r="S842" s="254"/>
      <c r="T842" s="254"/>
      <c r="U842" s="254"/>
      <c r="V842" s="254"/>
      <c r="W842" s="254"/>
      <c r="X842" s="254"/>
    </row>
    <row r="843">
      <c r="A843" s="254"/>
      <c r="B843" s="254"/>
      <c r="C843" s="254"/>
      <c r="D843" s="254"/>
      <c r="E843" s="254"/>
      <c r="F843" s="254"/>
      <c r="G843" s="254"/>
      <c r="H843" s="254"/>
      <c r="I843" s="254"/>
      <c r="J843" s="254"/>
      <c r="K843" s="254"/>
      <c r="L843" s="254"/>
      <c r="M843" s="254"/>
      <c r="N843" s="254"/>
      <c r="O843" s="254"/>
      <c r="P843" s="254"/>
      <c r="Q843" s="254"/>
      <c r="R843" s="254"/>
      <c r="S843" s="254"/>
      <c r="T843" s="254"/>
      <c r="U843" s="254"/>
      <c r="V843" s="254"/>
      <c r="W843" s="254"/>
      <c r="X843" s="254"/>
    </row>
    <row r="844">
      <c r="A844" s="254"/>
      <c r="B844" s="254"/>
      <c r="C844" s="254"/>
      <c r="D844" s="254"/>
      <c r="E844" s="254"/>
      <c r="F844" s="254"/>
      <c r="G844" s="254"/>
      <c r="H844" s="254"/>
      <c r="I844" s="254"/>
      <c r="J844" s="254"/>
      <c r="K844" s="254"/>
      <c r="L844" s="254"/>
      <c r="M844" s="254"/>
      <c r="N844" s="254"/>
      <c r="O844" s="254"/>
      <c r="P844" s="254"/>
      <c r="Q844" s="254"/>
      <c r="R844" s="254"/>
      <c r="S844" s="254"/>
      <c r="T844" s="254"/>
      <c r="U844" s="254"/>
      <c r="V844" s="254"/>
      <c r="W844" s="254"/>
      <c r="X844" s="254"/>
    </row>
    <row r="845">
      <c r="A845" s="254"/>
      <c r="B845" s="254"/>
      <c r="C845" s="254"/>
      <c r="D845" s="254"/>
      <c r="E845" s="254"/>
      <c r="F845" s="254"/>
      <c r="G845" s="254"/>
      <c r="H845" s="254"/>
      <c r="I845" s="254"/>
      <c r="J845" s="254"/>
      <c r="K845" s="254"/>
      <c r="L845" s="254"/>
      <c r="M845" s="254"/>
      <c r="N845" s="254"/>
      <c r="O845" s="254"/>
      <c r="P845" s="254"/>
      <c r="Q845" s="254"/>
      <c r="R845" s="254"/>
      <c r="S845" s="254"/>
      <c r="T845" s="254"/>
      <c r="U845" s="254"/>
      <c r="V845" s="254"/>
      <c r="W845" s="254"/>
      <c r="X845" s="254"/>
    </row>
    <row r="846">
      <c r="A846" s="254"/>
      <c r="B846" s="254"/>
      <c r="C846" s="254"/>
      <c r="D846" s="254"/>
      <c r="E846" s="254"/>
      <c r="F846" s="254"/>
      <c r="G846" s="254"/>
      <c r="H846" s="254"/>
      <c r="I846" s="254"/>
      <c r="J846" s="254"/>
      <c r="K846" s="254"/>
      <c r="L846" s="254"/>
      <c r="M846" s="254"/>
      <c r="N846" s="254"/>
      <c r="O846" s="254"/>
      <c r="P846" s="254"/>
      <c r="Q846" s="254"/>
      <c r="R846" s="254"/>
      <c r="S846" s="254"/>
      <c r="T846" s="254"/>
      <c r="U846" s="254"/>
      <c r="V846" s="254"/>
      <c r="W846" s="254"/>
      <c r="X846" s="254"/>
    </row>
    <row r="847">
      <c r="A847" s="254"/>
      <c r="B847" s="254"/>
      <c r="C847" s="254"/>
      <c r="D847" s="254"/>
      <c r="E847" s="254"/>
      <c r="F847" s="254"/>
      <c r="G847" s="254"/>
      <c r="H847" s="254"/>
      <c r="I847" s="254"/>
      <c r="J847" s="254"/>
      <c r="K847" s="254"/>
      <c r="L847" s="254"/>
      <c r="M847" s="254"/>
      <c r="N847" s="254"/>
      <c r="O847" s="254"/>
      <c r="P847" s="254"/>
      <c r="Q847" s="254"/>
      <c r="R847" s="254"/>
      <c r="S847" s="254"/>
      <c r="T847" s="254"/>
      <c r="U847" s="254"/>
      <c r="V847" s="254"/>
      <c r="W847" s="254"/>
      <c r="X847" s="254"/>
    </row>
    <row r="848">
      <c r="A848" s="254"/>
      <c r="B848" s="254"/>
      <c r="C848" s="254"/>
      <c r="D848" s="254"/>
      <c r="E848" s="254"/>
      <c r="F848" s="254"/>
      <c r="G848" s="254"/>
      <c r="H848" s="254"/>
      <c r="I848" s="254"/>
      <c r="J848" s="254"/>
      <c r="K848" s="254"/>
      <c r="L848" s="254"/>
      <c r="M848" s="254"/>
      <c r="N848" s="254"/>
      <c r="O848" s="254"/>
      <c r="P848" s="254"/>
      <c r="Q848" s="254"/>
      <c r="R848" s="254"/>
      <c r="S848" s="254"/>
      <c r="T848" s="254"/>
      <c r="U848" s="254"/>
      <c r="V848" s="254"/>
      <c r="W848" s="254"/>
      <c r="X848" s="254"/>
    </row>
    <row r="849">
      <c r="A849" s="254"/>
      <c r="B849" s="254"/>
      <c r="C849" s="254"/>
      <c r="D849" s="254"/>
      <c r="E849" s="254"/>
      <c r="F849" s="254"/>
      <c r="G849" s="254"/>
      <c r="H849" s="254"/>
      <c r="I849" s="254"/>
      <c r="J849" s="254"/>
      <c r="K849" s="254"/>
      <c r="L849" s="254"/>
      <c r="M849" s="254"/>
      <c r="N849" s="254"/>
      <c r="O849" s="254"/>
      <c r="P849" s="254"/>
      <c r="Q849" s="254"/>
      <c r="R849" s="254"/>
      <c r="S849" s="254"/>
      <c r="T849" s="254"/>
      <c r="U849" s="254"/>
      <c r="V849" s="254"/>
      <c r="W849" s="254"/>
      <c r="X849" s="254"/>
    </row>
    <row r="850">
      <c r="A850" s="254"/>
      <c r="B850" s="254"/>
      <c r="C850" s="254"/>
      <c r="D850" s="254"/>
      <c r="E850" s="254"/>
      <c r="F850" s="254"/>
      <c r="G850" s="254"/>
      <c r="H850" s="254"/>
      <c r="I850" s="254"/>
      <c r="J850" s="254"/>
      <c r="K850" s="254"/>
      <c r="L850" s="254"/>
      <c r="M850" s="254"/>
      <c r="N850" s="254"/>
      <c r="O850" s="254"/>
      <c r="P850" s="254"/>
      <c r="Q850" s="254"/>
      <c r="R850" s="254"/>
      <c r="S850" s="254"/>
      <c r="T850" s="254"/>
      <c r="U850" s="254"/>
      <c r="V850" s="254"/>
      <c r="W850" s="254"/>
      <c r="X850" s="254"/>
    </row>
    <row r="851">
      <c r="A851" s="254"/>
      <c r="B851" s="254"/>
      <c r="C851" s="254"/>
      <c r="D851" s="254"/>
      <c r="E851" s="254"/>
      <c r="F851" s="254"/>
      <c r="G851" s="254"/>
      <c r="H851" s="254"/>
      <c r="I851" s="254"/>
      <c r="J851" s="254"/>
      <c r="K851" s="254"/>
      <c r="L851" s="254"/>
      <c r="M851" s="254"/>
      <c r="N851" s="254"/>
      <c r="O851" s="254"/>
      <c r="P851" s="254"/>
      <c r="Q851" s="254"/>
      <c r="R851" s="254"/>
      <c r="S851" s="254"/>
      <c r="T851" s="254"/>
      <c r="U851" s="254"/>
      <c r="V851" s="254"/>
      <c r="W851" s="254"/>
      <c r="X851" s="254"/>
    </row>
    <row r="852">
      <c r="A852" s="254"/>
      <c r="B852" s="254"/>
      <c r="C852" s="254"/>
      <c r="D852" s="254"/>
      <c r="E852" s="254"/>
      <c r="F852" s="254"/>
      <c r="G852" s="254"/>
      <c r="H852" s="254"/>
      <c r="I852" s="254"/>
      <c r="J852" s="254"/>
      <c r="K852" s="254"/>
      <c r="L852" s="254"/>
      <c r="M852" s="254"/>
      <c r="N852" s="254"/>
      <c r="O852" s="254"/>
      <c r="P852" s="254"/>
      <c r="Q852" s="254"/>
      <c r="R852" s="254"/>
      <c r="S852" s="254"/>
      <c r="T852" s="254"/>
      <c r="U852" s="254"/>
      <c r="V852" s="254"/>
      <c r="W852" s="254"/>
      <c r="X852" s="254"/>
    </row>
    <row r="853">
      <c r="A853" s="254"/>
      <c r="B853" s="254"/>
      <c r="C853" s="254"/>
      <c r="D853" s="254"/>
      <c r="E853" s="254"/>
      <c r="F853" s="254"/>
      <c r="G853" s="254"/>
      <c r="H853" s="254"/>
      <c r="I853" s="254"/>
      <c r="J853" s="254"/>
      <c r="K853" s="254"/>
      <c r="L853" s="254"/>
      <c r="M853" s="254"/>
      <c r="N853" s="254"/>
      <c r="O853" s="254"/>
      <c r="P853" s="254"/>
      <c r="Q853" s="254"/>
      <c r="R853" s="254"/>
      <c r="S853" s="254"/>
      <c r="T853" s="254"/>
      <c r="U853" s="254"/>
      <c r="V853" s="254"/>
      <c r="W853" s="254"/>
      <c r="X853" s="254"/>
    </row>
    <row r="854">
      <c r="A854" s="254"/>
      <c r="B854" s="254"/>
      <c r="C854" s="254"/>
      <c r="D854" s="254"/>
      <c r="E854" s="254"/>
      <c r="F854" s="254"/>
      <c r="G854" s="254"/>
      <c r="H854" s="254"/>
      <c r="I854" s="254"/>
      <c r="J854" s="254"/>
      <c r="K854" s="254"/>
      <c r="L854" s="254"/>
      <c r="M854" s="254"/>
      <c r="N854" s="254"/>
      <c r="O854" s="254"/>
      <c r="P854" s="254"/>
      <c r="Q854" s="254"/>
      <c r="R854" s="254"/>
      <c r="S854" s="254"/>
      <c r="T854" s="254"/>
      <c r="U854" s="254"/>
      <c r="V854" s="254"/>
      <c r="W854" s="254"/>
      <c r="X854" s="254"/>
    </row>
    <row r="855">
      <c r="A855" s="254"/>
      <c r="B855" s="254"/>
      <c r="C855" s="254"/>
      <c r="D855" s="254"/>
      <c r="E855" s="254"/>
      <c r="F855" s="254"/>
      <c r="G855" s="254"/>
      <c r="H855" s="254"/>
      <c r="I855" s="254"/>
      <c r="J855" s="254"/>
      <c r="K855" s="254"/>
      <c r="L855" s="254"/>
      <c r="M855" s="254"/>
      <c r="N855" s="254"/>
      <c r="O855" s="254"/>
      <c r="P855" s="254"/>
      <c r="Q855" s="254"/>
      <c r="R855" s="254"/>
      <c r="S855" s="254"/>
      <c r="T855" s="254"/>
      <c r="U855" s="254"/>
      <c r="V855" s="254"/>
      <c r="W855" s="254"/>
      <c r="X855" s="254"/>
    </row>
    <row r="856">
      <c r="A856" s="254"/>
      <c r="B856" s="254"/>
      <c r="C856" s="254"/>
      <c r="D856" s="254"/>
      <c r="E856" s="254"/>
      <c r="F856" s="254"/>
      <c r="G856" s="254"/>
      <c r="H856" s="254"/>
      <c r="I856" s="254"/>
      <c r="J856" s="254"/>
      <c r="K856" s="254"/>
      <c r="L856" s="254"/>
      <c r="M856" s="254"/>
      <c r="N856" s="254"/>
      <c r="O856" s="254"/>
      <c r="P856" s="254"/>
      <c r="Q856" s="254"/>
      <c r="R856" s="254"/>
      <c r="S856" s="254"/>
      <c r="T856" s="254"/>
      <c r="U856" s="254"/>
      <c r="V856" s="254"/>
      <c r="W856" s="254"/>
      <c r="X856" s="254"/>
    </row>
    <row r="857">
      <c r="A857" s="254"/>
      <c r="B857" s="254"/>
      <c r="C857" s="254"/>
      <c r="D857" s="254"/>
      <c r="E857" s="254"/>
      <c r="F857" s="254"/>
      <c r="G857" s="254"/>
      <c r="H857" s="254"/>
      <c r="I857" s="254"/>
      <c r="J857" s="254"/>
      <c r="K857" s="254"/>
      <c r="L857" s="254"/>
      <c r="M857" s="254"/>
      <c r="N857" s="254"/>
      <c r="O857" s="254"/>
      <c r="P857" s="254"/>
      <c r="Q857" s="254"/>
      <c r="R857" s="254"/>
      <c r="S857" s="254"/>
      <c r="T857" s="254"/>
      <c r="U857" s="254"/>
      <c r="V857" s="254"/>
      <c r="W857" s="254"/>
      <c r="X857" s="254"/>
    </row>
    <row r="858">
      <c r="A858" s="254"/>
      <c r="B858" s="254"/>
      <c r="C858" s="254"/>
      <c r="D858" s="254"/>
      <c r="E858" s="254"/>
      <c r="F858" s="254"/>
      <c r="G858" s="254"/>
      <c r="H858" s="254"/>
      <c r="I858" s="254"/>
      <c r="J858" s="254"/>
      <c r="K858" s="254"/>
      <c r="L858" s="254"/>
      <c r="M858" s="254"/>
      <c r="N858" s="254"/>
      <c r="O858" s="254"/>
      <c r="P858" s="254"/>
      <c r="Q858" s="254"/>
      <c r="R858" s="254"/>
      <c r="S858" s="254"/>
      <c r="T858" s="254"/>
      <c r="U858" s="254"/>
      <c r="V858" s="254"/>
      <c r="W858" s="254"/>
      <c r="X858" s="254"/>
    </row>
    <row r="859">
      <c r="A859" s="254"/>
      <c r="B859" s="254"/>
      <c r="C859" s="254"/>
      <c r="D859" s="254"/>
      <c r="E859" s="254"/>
      <c r="F859" s="254"/>
      <c r="G859" s="254"/>
      <c r="H859" s="254"/>
      <c r="I859" s="254"/>
      <c r="J859" s="254"/>
      <c r="K859" s="254"/>
      <c r="L859" s="254"/>
      <c r="M859" s="254"/>
      <c r="N859" s="254"/>
      <c r="O859" s="254"/>
      <c r="P859" s="254"/>
      <c r="Q859" s="254"/>
      <c r="R859" s="254"/>
      <c r="S859" s="254"/>
      <c r="T859" s="254"/>
      <c r="U859" s="254"/>
      <c r="V859" s="254"/>
      <c r="W859" s="254"/>
      <c r="X859" s="254"/>
    </row>
    <row r="860">
      <c r="A860" s="254"/>
      <c r="B860" s="254"/>
      <c r="C860" s="254"/>
      <c r="D860" s="254"/>
      <c r="E860" s="254"/>
      <c r="F860" s="254"/>
      <c r="G860" s="254"/>
      <c r="H860" s="254"/>
      <c r="I860" s="254"/>
      <c r="J860" s="254"/>
      <c r="K860" s="254"/>
      <c r="L860" s="254"/>
      <c r="M860" s="254"/>
      <c r="N860" s="254"/>
      <c r="O860" s="254"/>
      <c r="P860" s="254"/>
      <c r="Q860" s="254"/>
      <c r="R860" s="254"/>
      <c r="S860" s="254"/>
      <c r="T860" s="254"/>
      <c r="U860" s="254"/>
      <c r="V860" s="254"/>
      <c r="W860" s="254"/>
      <c r="X860" s="254"/>
    </row>
    <row r="861">
      <c r="A861" s="254"/>
      <c r="B861" s="254"/>
      <c r="C861" s="254"/>
      <c r="D861" s="254"/>
      <c r="E861" s="254"/>
      <c r="F861" s="254"/>
      <c r="G861" s="254"/>
      <c r="H861" s="254"/>
      <c r="I861" s="254"/>
      <c r="J861" s="254"/>
      <c r="K861" s="254"/>
      <c r="L861" s="254"/>
      <c r="M861" s="254"/>
      <c r="N861" s="254"/>
      <c r="O861" s="254"/>
      <c r="P861" s="254"/>
      <c r="Q861" s="254"/>
      <c r="R861" s="254"/>
      <c r="S861" s="254"/>
      <c r="T861" s="254"/>
      <c r="U861" s="254"/>
      <c r="V861" s="254"/>
      <c r="W861" s="254"/>
      <c r="X861" s="254"/>
    </row>
    <row r="862">
      <c r="A862" s="254"/>
      <c r="B862" s="254"/>
      <c r="C862" s="254"/>
      <c r="D862" s="254"/>
      <c r="E862" s="254"/>
      <c r="F862" s="254"/>
      <c r="G862" s="254"/>
      <c r="H862" s="254"/>
      <c r="I862" s="254"/>
      <c r="J862" s="254"/>
      <c r="K862" s="254"/>
      <c r="L862" s="254"/>
      <c r="M862" s="254"/>
      <c r="N862" s="254"/>
      <c r="O862" s="254"/>
      <c r="P862" s="254"/>
      <c r="Q862" s="254"/>
      <c r="R862" s="254"/>
      <c r="S862" s="254"/>
      <c r="T862" s="254"/>
      <c r="U862" s="254"/>
      <c r="V862" s="254"/>
      <c r="W862" s="254"/>
      <c r="X862" s="254"/>
    </row>
    <row r="863">
      <c r="A863" s="254"/>
      <c r="B863" s="254"/>
      <c r="C863" s="254"/>
      <c r="D863" s="254"/>
      <c r="E863" s="254"/>
      <c r="F863" s="254"/>
      <c r="G863" s="254"/>
      <c r="H863" s="254"/>
      <c r="I863" s="254"/>
      <c r="J863" s="254"/>
      <c r="K863" s="254"/>
      <c r="L863" s="254"/>
      <c r="M863" s="254"/>
      <c r="N863" s="254"/>
      <c r="O863" s="254"/>
      <c r="P863" s="254"/>
      <c r="Q863" s="254"/>
      <c r="R863" s="254"/>
      <c r="S863" s="254"/>
      <c r="T863" s="254"/>
      <c r="U863" s="254"/>
      <c r="V863" s="254"/>
      <c r="W863" s="254"/>
      <c r="X863" s="254"/>
    </row>
    <row r="864">
      <c r="A864" s="254"/>
      <c r="B864" s="254"/>
      <c r="C864" s="254"/>
      <c r="D864" s="254"/>
      <c r="E864" s="254"/>
      <c r="F864" s="254"/>
      <c r="G864" s="254"/>
      <c r="H864" s="254"/>
      <c r="I864" s="254"/>
      <c r="J864" s="254"/>
      <c r="K864" s="254"/>
      <c r="L864" s="254"/>
      <c r="M864" s="254"/>
      <c r="N864" s="254"/>
      <c r="O864" s="254"/>
      <c r="P864" s="254"/>
      <c r="Q864" s="254"/>
      <c r="R864" s="254"/>
      <c r="S864" s="254"/>
      <c r="T864" s="254"/>
      <c r="U864" s="254"/>
      <c r="V864" s="254"/>
      <c r="W864" s="254"/>
      <c r="X864" s="254"/>
    </row>
    <row r="865">
      <c r="A865" s="254"/>
      <c r="B865" s="254"/>
      <c r="C865" s="254"/>
      <c r="D865" s="254"/>
      <c r="E865" s="254"/>
      <c r="F865" s="254"/>
      <c r="G865" s="254"/>
      <c r="H865" s="254"/>
      <c r="I865" s="254"/>
      <c r="J865" s="254"/>
      <c r="K865" s="254"/>
      <c r="L865" s="254"/>
      <c r="M865" s="254"/>
      <c r="N865" s="254"/>
      <c r="O865" s="254"/>
      <c r="P865" s="254"/>
      <c r="Q865" s="254"/>
      <c r="R865" s="254"/>
      <c r="S865" s="254"/>
      <c r="T865" s="254"/>
      <c r="U865" s="254"/>
      <c r="V865" s="254"/>
      <c r="W865" s="254"/>
      <c r="X865" s="254"/>
    </row>
    <row r="866">
      <c r="A866" s="254"/>
      <c r="B866" s="254"/>
      <c r="C866" s="254"/>
      <c r="D866" s="254"/>
      <c r="E866" s="254"/>
      <c r="F866" s="254"/>
      <c r="G866" s="254"/>
      <c r="H866" s="254"/>
      <c r="I866" s="254"/>
      <c r="J866" s="254"/>
      <c r="K866" s="254"/>
      <c r="L866" s="254"/>
      <c r="M866" s="254"/>
      <c r="N866" s="254"/>
      <c r="O866" s="254"/>
      <c r="P866" s="254"/>
      <c r="Q866" s="254"/>
      <c r="R866" s="254"/>
      <c r="S866" s="254"/>
      <c r="T866" s="254"/>
      <c r="U866" s="254"/>
      <c r="V866" s="254"/>
      <c r="W866" s="254"/>
      <c r="X866" s="254"/>
    </row>
    <row r="867">
      <c r="A867" s="254"/>
      <c r="B867" s="254"/>
      <c r="C867" s="254"/>
      <c r="D867" s="254"/>
      <c r="E867" s="254"/>
      <c r="F867" s="254"/>
      <c r="G867" s="254"/>
      <c r="H867" s="254"/>
      <c r="I867" s="254"/>
      <c r="J867" s="254"/>
      <c r="K867" s="254"/>
      <c r="L867" s="254"/>
      <c r="M867" s="254"/>
      <c r="N867" s="254"/>
      <c r="O867" s="254"/>
      <c r="P867" s="254"/>
      <c r="Q867" s="254"/>
      <c r="R867" s="254"/>
      <c r="S867" s="254"/>
      <c r="T867" s="254"/>
      <c r="U867" s="254"/>
      <c r="V867" s="254"/>
      <c r="W867" s="254"/>
      <c r="X867" s="254"/>
    </row>
    <row r="868">
      <c r="A868" s="254"/>
      <c r="B868" s="254"/>
      <c r="C868" s="254"/>
      <c r="D868" s="254"/>
      <c r="E868" s="254"/>
      <c r="F868" s="254"/>
      <c r="G868" s="254"/>
      <c r="H868" s="254"/>
      <c r="I868" s="254"/>
      <c r="J868" s="254"/>
      <c r="K868" s="254"/>
      <c r="L868" s="254"/>
      <c r="M868" s="254"/>
      <c r="N868" s="254"/>
      <c r="O868" s="254"/>
      <c r="P868" s="254"/>
      <c r="Q868" s="254"/>
      <c r="R868" s="254"/>
      <c r="S868" s="254"/>
      <c r="T868" s="254"/>
      <c r="U868" s="254"/>
      <c r="V868" s="254"/>
      <c r="W868" s="254"/>
      <c r="X868" s="254"/>
    </row>
    <row r="869">
      <c r="A869" s="254"/>
      <c r="B869" s="254"/>
      <c r="C869" s="254"/>
      <c r="D869" s="254"/>
      <c r="E869" s="254"/>
      <c r="F869" s="254"/>
      <c r="G869" s="254"/>
      <c r="H869" s="254"/>
      <c r="I869" s="254"/>
      <c r="J869" s="254"/>
      <c r="K869" s="254"/>
      <c r="L869" s="254"/>
      <c r="M869" s="254"/>
      <c r="N869" s="254"/>
      <c r="O869" s="254"/>
      <c r="P869" s="254"/>
      <c r="Q869" s="254"/>
      <c r="R869" s="254"/>
      <c r="S869" s="254"/>
      <c r="T869" s="254"/>
      <c r="U869" s="254"/>
      <c r="V869" s="254"/>
      <c r="W869" s="254"/>
      <c r="X869" s="254"/>
    </row>
    <row r="870">
      <c r="A870" s="254"/>
      <c r="B870" s="254"/>
      <c r="C870" s="254"/>
      <c r="D870" s="254"/>
      <c r="E870" s="254"/>
      <c r="F870" s="254"/>
      <c r="G870" s="254"/>
      <c r="H870" s="254"/>
      <c r="I870" s="254"/>
      <c r="J870" s="254"/>
      <c r="K870" s="254"/>
      <c r="L870" s="254"/>
      <c r="M870" s="254"/>
      <c r="N870" s="254"/>
      <c r="O870" s="254"/>
      <c r="P870" s="254"/>
      <c r="Q870" s="254"/>
      <c r="R870" s="254"/>
      <c r="S870" s="254"/>
      <c r="T870" s="254"/>
      <c r="U870" s="254"/>
      <c r="V870" s="254"/>
      <c r="W870" s="254"/>
      <c r="X870" s="254"/>
    </row>
    <row r="871">
      <c r="A871" s="254"/>
      <c r="B871" s="254"/>
      <c r="C871" s="254"/>
      <c r="D871" s="254"/>
      <c r="E871" s="254"/>
      <c r="F871" s="254"/>
      <c r="G871" s="254"/>
      <c r="H871" s="254"/>
      <c r="I871" s="254"/>
      <c r="J871" s="254"/>
      <c r="K871" s="254"/>
      <c r="L871" s="254"/>
      <c r="M871" s="254"/>
      <c r="N871" s="254"/>
      <c r="O871" s="254"/>
      <c r="P871" s="254"/>
      <c r="Q871" s="254"/>
      <c r="R871" s="254"/>
      <c r="S871" s="254"/>
      <c r="T871" s="254"/>
      <c r="U871" s="254"/>
      <c r="V871" s="254"/>
      <c r="W871" s="254"/>
      <c r="X871" s="254"/>
    </row>
    <row r="872">
      <c r="A872" s="254"/>
      <c r="B872" s="254"/>
      <c r="C872" s="254"/>
      <c r="D872" s="254"/>
      <c r="E872" s="254"/>
      <c r="F872" s="254"/>
      <c r="G872" s="254"/>
      <c r="H872" s="254"/>
      <c r="I872" s="254"/>
      <c r="J872" s="254"/>
      <c r="K872" s="254"/>
      <c r="L872" s="254"/>
      <c r="M872" s="254"/>
      <c r="N872" s="254"/>
      <c r="O872" s="254"/>
      <c r="P872" s="254"/>
      <c r="Q872" s="254"/>
      <c r="R872" s="254"/>
      <c r="S872" s="254"/>
      <c r="T872" s="254"/>
      <c r="U872" s="254"/>
      <c r="V872" s="254"/>
      <c r="W872" s="254"/>
      <c r="X872" s="254"/>
    </row>
    <row r="873">
      <c r="A873" s="254"/>
      <c r="B873" s="254"/>
      <c r="C873" s="254"/>
      <c r="D873" s="254"/>
      <c r="E873" s="254"/>
      <c r="F873" s="254"/>
      <c r="G873" s="254"/>
      <c r="H873" s="254"/>
      <c r="I873" s="254"/>
      <c r="J873" s="254"/>
      <c r="K873" s="254"/>
      <c r="L873" s="254"/>
      <c r="M873" s="254"/>
      <c r="N873" s="254"/>
      <c r="O873" s="254"/>
      <c r="P873" s="254"/>
      <c r="Q873" s="254"/>
      <c r="R873" s="254"/>
      <c r="S873" s="254"/>
      <c r="T873" s="254"/>
      <c r="U873" s="254"/>
      <c r="V873" s="254"/>
      <c r="W873" s="254"/>
      <c r="X873" s="254"/>
    </row>
    <row r="874">
      <c r="A874" s="254"/>
      <c r="B874" s="254"/>
      <c r="C874" s="254"/>
      <c r="D874" s="254"/>
      <c r="E874" s="254"/>
      <c r="F874" s="254"/>
      <c r="G874" s="254"/>
      <c r="H874" s="254"/>
      <c r="I874" s="254"/>
      <c r="J874" s="254"/>
      <c r="K874" s="254"/>
      <c r="L874" s="254"/>
      <c r="M874" s="254"/>
      <c r="N874" s="254"/>
      <c r="O874" s="254"/>
      <c r="P874" s="254"/>
      <c r="Q874" s="254"/>
      <c r="R874" s="254"/>
      <c r="S874" s="254"/>
      <c r="T874" s="254"/>
      <c r="U874" s="254"/>
      <c r="V874" s="254"/>
      <c r="W874" s="254"/>
      <c r="X874" s="254"/>
    </row>
    <row r="875">
      <c r="A875" s="254"/>
      <c r="B875" s="254"/>
      <c r="C875" s="254"/>
      <c r="D875" s="254"/>
      <c r="E875" s="254"/>
      <c r="F875" s="254"/>
      <c r="G875" s="254"/>
      <c r="H875" s="254"/>
      <c r="I875" s="254"/>
      <c r="J875" s="254"/>
      <c r="K875" s="254"/>
      <c r="L875" s="254"/>
      <c r="M875" s="254"/>
      <c r="N875" s="254"/>
      <c r="O875" s="254"/>
      <c r="P875" s="254"/>
      <c r="Q875" s="254"/>
      <c r="R875" s="254"/>
      <c r="S875" s="254"/>
      <c r="T875" s="254"/>
      <c r="U875" s="254"/>
      <c r="V875" s="254"/>
      <c r="W875" s="254"/>
      <c r="X875" s="254"/>
    </row>
    <row r="876">
      <c r="A876" s="254"/>
      <c r="B876" s="254"/>
      <c r="C876" s="254"/>
      <c r="D876" s="254"/>
      <c r="E876" s="254"/>
      <c r="F876" s="254"/>
      <c r="G876" s="254"/>
      <c r="H876" s="254"/>
      <c r="I876" s="254"/>
      <c r="J876" s="254"/>
      <c r="K876" s="254"/>
      <c r="L876" s="254"/>
      <c r="M876" s="254"/>
      <c r="N876" s="254"/>
      <c r="O876" s="254"/>
      <c r="P876" s="254"/>
      <c r="Q876" s="254"/>
      <c r="R876" s="254"/>
      <c r="S876" s="254"/>
      <c r="T876" s="254"/>
      <c r="U876" s="254"/>
      <c r="V876" s="254"/>
      <c r="W876" s="254"/>
      <c r="X876" s="254"/>
    </row>
    <row r="877">
      <c r="A877" s="254"/>
      <c r="B877" s="254"/>
      <c r="C877" s="254"/>
      <c r="D877" s="254"/>
      <c r="E877" s="254"/>
      <c r="F877" s="254"/>
      <c r="G877" s="254"/>
      <c r="H877" s="254"/>
      <c r="I877" s="254"/>
      <c r="J877" s="254"/>
      <c r="K877" s="254"/>
      <c r="L877" s="254"/>
      <c r="M877" s="254"/>
      <c r="N877" s="254"/>
      <c r="O877" s="254"/>
      <c r="P877" s="254"/>
      <c r="Q877" s="254"/>
      <c r="R877" s="254"/>
      <c r="S877" s="254"/>
      <c r="T877" s="254"/>
      <c r="U877" s="254"/>
      <c r="V877" s="254"/>
      <c r="W877" s="254"/>
      <c r="X877" s="254"/>
    </row>
    <row r="878">
      <c r="A878" s="254"/>
      <c r="B878" s="254"/>
      <c r="C878" s="254"/>
      <c r="D878" s="254"/>
      <c r="E878" s="254"/>
      <c r="F878" s="254"/>
      <c r="G878" s="254"/>
      <c r="H878" s="254"/>
      <c r="I878" s="254"/>
      <c r="J878" s="254"/>
      <c r="K878" s="254"/>
      <c r="L878" s="254"/>
      <c r="M878" s="254"/>
      <c r="N878" s="254"/>
      <c r="O878" s="254"/>
      <c r="P878" s="254"/>
      <c r="Q878" s="254"/>
      <c r="R878" s="254"/>
      <c r="S878" s="254"/>
      <c r="T878" s="254"/>
      <c r="U878" s="254"/>
      <c r="V878" s="254"/>
      <c r="W878" s="254"/>
      <c r="X878" s="254"/>
    </row>
    <row r="879">
      <c r="A879" s="254"/>
      <c r="B879" s="254"/>
      <c r="C879" s="254"/>
      <c r="D879" s="254"/>
      <c r="E879" s="254"/>
      <c r="F879" s="254"/>
      <c r="G879" s="254"/>
      <c r="H879" s="254"/>
      <c r="I879" s="254"/>
      <c r="J879" s="254"/>
      <c r="K879" s="254"/>
      <c r="L879" s="254"/>
      <c r="M879" s="254"/>
      <c r="N879" s="254"/>
      <c r="O879" s="254"/>
      <c r="P879" s="254"/>
      <c r="Q879" s="254"/>
      <c r="R879" s="254"/>
      <c r="S879" s="254"/>
      <c r="T879" s="254"/>
      <c r="U879" s="254"/>
      <c r="V879" s="254"/>
      <c r="W879" s="254"/>
      <c r="X879" s="254"/>
    </row>
    <row r="880">
      <c r="A880" s="254"/>
      <c r="B880" s="254"/>
      <c r="C880" s="254"/>
      <c r="D880" s="254"/>
      <c r="E880" s="254"/>
      <c r="F880" s="254"/>
      <c r="G880" s="254"/>
      <c r="H880" s="254"/>
      <c r="I880" s="254"/>
      <c r="J880" s="254"/>
      <c r="K880" s="254"/>
      <c r="L880" s="254"/>
      <c r="M880" s="254"/>
      <c r="N880" s="254"/>
      <c r="O880" s="254"/>
      <c r="P880" s="254"/>
      <c r="Q880" s="254"/>
      <c r="R880" s="254"/>
      <c r="S880" s="254"/>
      <c r="T880" s="254"/>
      <c r="U880" s="254"/>
      <c r="V880" s="254"/>
      <c r="W880" s="254"/>
      <c r="X880" s="254"/>
    </row>
    <row r="881">
      <c r="A881" s="254"/>
      <c r="B881" s="254"/>
      <c r="C881" s="254"/>
      <c r="D881" s="254"/>
      <c r="E881" s="254"/>
      <c r="F881" s="254"/>
      <c r="G881" s="254"/>
      <c r="H881" s="254"/>
      <c r="I881" s="254"/>
      <c r="J881" s="254"/>
      <c r="K881" s="254"/>
      <c r="L881" s="254"/>
      <c r="M881" s="254"/>
      <c r="N881" s="254"/>
      <c r="O881" s="254"/>
      <c r="P881" s="254"/>
      <c r="Q881" s="254"/>
      <c r="R881" s="254"/>
      <c r="S881" s="254"/>
      <c r="T881" s="254"/>
      <c r="U881" s="254"/>
      <c r="V881" s="254"/>
      <c r="W881" s="254"/>
      <c r="X881" s="254"/>
    </row>
    <row r="882">
      <c r="A882" s="254"/>
      <c r="B882" s="254"/>
      <c r="C882" s="254"/>
      <c r="D882" s="254"/>
      <c r="E882" s="254"/>
      <c r="F882" s="254"/>
      <c r="G882" s="254"/>
      <c r="H882" s="254"/>
      <c r="I882" s="254"/>
      <c r="J882" s="254"/>
      <c r="K882" s="254"/>
      <c r="L882" s="254"/>
      <c r="M882" s="254"/>
      <c r="N882" s="254"/>
      <c r="O882" s="254"/>
      <c r="P882" s="254"/>
      <c r="Q882" s="254"/>
      <c r="R882" s="254"/>
      <c r="S882" s="254"/>
      <c r="T882" s="254"/>
      <c r="U882" s="254"/>
      <c r="V882" s="254"/>
      <c r="W882" s="254"/>
      <c r="X882" s="254"/>
    </row>
    <row r="883">
      <c r="A883" s="254"/>
      <c r="B883" s="254"/>
      <c r="C883" s="254"/>
      <c r="D883" s="254"/>
      <c r="E883" s="254"/>
      <c r="F883" s="254"/>
      <c r="G883" s="254"/>
      <c r="H883" s="254"/>
      <c r="I883" s="254"/>
      <c r="J883" s="254"/>
      <c r="K883" s="254"/>
      <c r="L883" s="254"/>
      <c r="M883" s="254"/>
      <c r="N883" s="254"/>
      <c r="O883" s="254"/>
      <c r="P883" s="254"/>
      <c r="Q883" s="254"/>
      <c r="R883" s="254"/>
      <c r="S883" s="254"/>
      <c r="T883" s="254"/>
      <c r="U883" s="254"/>
      <c r="V883" s="254"/>
      <c r="W883" s="254"/>
      <c r="X883" s="254"/>
    </row>
    <row r="884">
      <c r="A884" s="254"/>
      <c r="B884" s="254"/>
      <c r="C884" s="254"/>
      <c r="D884" s="254"/>
      <c r="E884" s="254"/>
      <c r="F884" s="254"/>
      <c r="G884" s="254"/>
      <c r="H884" s="254"/>
      <c r="I884" s="254"/>
      <c r="J884" s="254"/>
      <c r="K884" s="254"/>
      <c r="L884" s="254"/>
      <c r="M884" s="254"/>
      <c r="N884" s="254"/>
      <c r="O884" s="254"/>
      <c r="P884" s="254"/>
      <c r="Q884" s="254"/>
      <c r="R884" s="254"/>
      <c r="S884" s="254"/>
      <c r="T884" s="254"/>
      <c r="U884" s="254"/>
      <c r="V884" s="254"/>
      <c r="W884" s="254"/>
      <c r="X884" s="254"/>
    </row>
    <row r="885">
      <c r="A885" s="254"/>
      <c r="B885" s="254"/>
      <c r="C885" s="254"/>
      <c r="D885" s="254"/>
      <c r="E885" s="254"/>
      <c r="F885" s="254"/>
      <c r="G885" s="254"/>
      <c r="H885" s="254"/>
      <c r="I885" s="254"/>
      <c r="J885" s="254"/>
      <c r="K885" s="254"/>
      <c r="L885" s="254"/>
      <c r="M885" s="254"/>
      <c r="N885" s="254"/>
      <c r="O885" s="254"/>
      <c r="P885" s="254"/>
      <c r="Q885" s="254"/>
      <c r="R885" s="254"/>
      <c r="S885" s="254"/>
      <c r="T885" s="254"/>
      <c r="U885" s="254"/>
      <c r="V885" s="254"/>
      <c r="W885" s="254"/>
      <c r="X885" s="254"/>
    </row>
    <row r="886">
      <c r="A886" s="254"/>
      <c r="B886" s="254"/>
      <c r="C886" s="254"/>
      <c r="D886" s="254"/>
      <c r="E886" s="254"/>
      <c r="F886" s="254"/>
      <c r="G886" s="254"/>
      <c r="H886" s="254"/>
      <c r="I886" s="254"/>
      <c r="J886" s="254"/>
      <c r="K886" s="254"/>
      <c r="L886" s="254"/>
      <c r="M886" s="254"/>
      <c r="N886" s="254"/>
      <c r="O886" s="254"/>
      <c r="P886" s="254"/>
      <c r="Q886" s="254"/>
      <c r="R886" s="254"/>
      <c r="S886" s="254"/>
      <c r="T886" s="254"/>
      <c r="U886" s="254"/>
      <c r="V886" s="254"/>
      <c r="W886" s="254"/>
      <c r="X886" s="254"/>
    </row>
    <row r="887">
      <c r="A887" s="254"/>
      <c r="B887" s="254"/>
      <c r="C887" s="254"/>
      <c r="D887" s="254"/>
      <c r="E887" s="254"/>
      <c r="F887" s="254"/>
      <c r="G887" s="254"/>
      <c r="H887" s="254"/>
      <c r="I887" s="254"/>
      <c r="J887" s="254"/>
      <c r="K887" s="254"/>
      <c r="L887" s="254"/>
      <c r="M887" s="254"/>
      <c r="N887" s="254"/>
      <c r="O887" s="254"/>
      <c r="P887" s="254"/>
      <c r="Q887" s="254"/>
      <c r="R887" s="254"/>
      <c r="S887" s="254"/>
      <c r="T887" s="254"/>
      <c r="U887" s="254"/>
      <c r="V887" s="254"/>
      <c r="W887" s="254"/>
      <c r="X887" s="254"/>
    </row>
    <row r="888">
      <c r="A888" s="254"/>
      <c r="B888" s="254"/>
      <c r="C888" s="254"/>
      <c r="D888" s="254"/>
      <c r="E888" s="254"/>
      <c r="F888" s="254"/>
      <c r="G888" s="254"/>
      <c r="H888" s="254"/>
      <c r="I888" s="254"/>
      <c r="J888" s="254"/>
      <c r="K888" s="254"/>
      <c r="L888" s="254"/>
      <c r="M888" s="254"/>
      <c r="N888" s="254"/>
      <c r="O888" s="254"/>
      <c r="P888" s="254"/>
      <c r="Q888" s="254"/>
      <c r="R888" s="254"/>
      <c r="S888" s="254"/>
      <c r="T888" s="254"/>
      <c r="U888" s="254"/>
      <c r="V888" s="254"/>
      <c r="W888" s="254"/>
      <c r="X888" s="254"/>
    </row>
    <row r="889">
      <c r="A889" s="254"/>
      <c r="B889" s="254"/>
      <c r="C889" s="254"/>
      <c r="D889" s="254"/>
      <c r="E889" s="254"/>
      <c r="F889" s="254"/>
      <c r="G889" s="254"/>
      <c r="H889" s="254"/>
      <c r="I889" s="254"/>
      <c r="J889" s="254"/>
      <c r="K889" s="254"/>
      <c r="L889" s="254"/>
      <c r="M889" s="254"/>
      <c r="N889" s="254"/>
      <c r="O889" s="254"/>
      <c r="P889" s="254"/>
      <c r="Q889" s="254"/>
      <c r="R889" s="254"/>
      <c r="S889" s="254"/>
      <c r="T889" s="254"/>
      <c r="U889" s="254"/>
      <c r="V889" s="254"/>
      <c r="W889" s="254"/>
      <c r="X889" s="254"/>
    </row>
    <row r="890">
      <c r="A890" s="254"/>
      <c r="B890" s="254"/>
      <c r="C890" s="254"/>
      <c r="D890" s="254"/>
      <c r="E890" s="254"/>
      <c r="F890" s="254"/>
      <c r="G890" s="254"/>
      <c r="H890" s="254"/>
      <c r="I890" s="254"/>
      <c r="J890" s="254"/>
      <c r="K890" s="254"/>
      <c r="L890" s="254"/>
      <c r="M890" s="254"/>
      <c r="N890" s="254"/>
      <c r="O890" s="254"/>
      <c r="P890" s="254"/>
      <c r="Q890" s="254"/>
      <c r="R890" s="254"/>
      <c r="S890" s="254"/>
      <c r="T890" s="254"/>
      <c r="U890" s="254"/>
      <c r="V890" s="254"/>
      <c r="W890" s="254"/>
      <c r="X890" s="254"/>
    </row>
    <row r="891">
      <c r="A891" s="254"/>
      <c r="B891" s="254"/>
      <c r="C891" s="254"/>
      <c r="D891" s="254"/>
      <c r="E891" s="254"/>
      <c r="F891" s="254"/>
      <c r="G891" s="254"/>
      <c r="H891" s="254"/>
      <c r="I891" s="254"/>
      <c r="J891" s="254"/>
      <c r="K891" s="254"/>
      <c r="L891" s="254"/>
      <c r="M891" s="254"/>
      <c r="N891" s="254"/>
      <c r="O891" s="254"/>
      <c r="P891" s="254"/>
      <c r="Q891" s="254"/>
      <c r="R891" s="254"/>
      <c r="S891" s="254"/>
      <c r="T891" s="254"/>
      <c r="U891" s="254"/>
      <c r="V891" s="254"/>
      <c r="W891" s="254"/>
      <c r="X891" s="254"/>
    </row>
    <row r="892">
      <c r="A892" s="254"/>
      <c r="B892" s="254"/>
      <c r="C892" s="254"/>
      <c r="D892" s="254"/>
      <c r="E892" s="254"/>
      <c r="F892" s="254"/>
      <c r="G892" s="254"/>
      <c r="H892" s="254"/>
      <c r="I892" s="254"/>
      <c r="J892" s="254"/>
      <c r="K892" s="254"/>
      <c r="L892" s="254"/>
      <c r="M892" s="254"/>
      <c r="N892" s="254"/>
      <c r="O892" s="254"/>
      <c r="P892" s="254"/>
      <c r="Q892" s="254"/>
      <c r="R892" s="254"/>
      <c r="S892" s="254"/>
      <c r="T892" s="254"/>
      <c r="U892" s="254"/>
      <c r="V892" s="254"/>
      <c r="W892" s="254"/>
      <c r="X892" s="254"/>
    </row>
    <row r="893">
      <c r="A893" s="254"/>
      <c r="B893" s="254"/>
      <c r="C893" s="254"/>
      <c r="D893" s="254"/>
      <c r="E893" s="254"/>
      <c r="F893" s="254"/>
      <c r="G893" s="254"/>
      <c r="H893" s="254"/>
      <c r="I893" s="254"/>
      <c r="J893" s="254"/>
      <c r="K893" s="254"/>
      <c r="L893" s="254"/>
      <c r="M893" s="254"/>
      <c r="N893" s="254"/>
      <c r="O893" s="254"/>
      <c r="P893" s="254"/>
      <c r="Q893" s="254"/>
      <c r="R893" s="254"/>
      <c r="S893" s="254"/>
      <c r="T893" s="254"/>
      <c r="U893" s="254"/>
      <c r="V893" s="254"/>
      <c r="W893" s="254"/>
      <c r="X893" s="254"/>
    </row>
    <row r="894">
      <c r="A894" s="254"/>
      <c r="B894" s="254"/>
      <c r="C894" s="254"/>
      <c r="D894" s="254"/>
      <c r="E894" s="254"/>
      <c r="F894" s="254"/>
      <c r="G894" s="254"/>
      <c r="H894" s="254"/>
      <c r="I894" s="254"/>
      <c r="J894" s="254"/>
      <c r="K894" s="254"/>
      <c r="L894" s="254"/>
      <c r="M894" s="254"/>
      <c r="N894" s="254"/>
      <c r="O894" s="254"/>
      <c r="P894" s="254"/>
      <c r="Q894" s="254"/>
      <c r="R894" s="254"/>
      <c r="S894" s="254"/>
      <c r="T894" s="254"/>
      <c r="U894" s="254"/>
      <c r="V894" s="254"/>
      <c r="W894" s="254"/>
      <c r="X894" s="254"/>
    </row>
    <row r="895">
      <c r="A895" s="254"/>
      <c r="B895" s="254"/>
      <c r="C895" s="254"/>
      <c r="D895" s="254"/>
      <c r="E895" s="254"/>
      <c r="F895" s="254"/>
      <c r="G895" s="254"/>
      <c r="H895" s="254"/>
      <c r="I895" s="254"/>
      <c r="J895" s="254"/>
      <c r="K895" s="254"/>
      <c r="L895" s="254"/>
      <c r="M895" s="254"/>
      <c r="N895" s="254"/>
      <c r="O895" s="254"/>
      <c r="P895" s="254"/>
      <c r="Q895" s="254"/>
      <c r="R895" s="254"/>
      <c r="S895" s="254"/>
      <c r="T895" s="254"/>
      <c r="U895" s="254"/>
      <c r="V895" s="254"/>
      <c r="W895" s="254"/>
      <c r="X895" s="254"/>
    </row>
    <row r="896">
      <c r="A896" s="254"/>
      <c r="B896" s="254"/>
      <c r="C896" s="254"/>
      <c r="D896" s="254"/>
      <c r="E896" s="254"/>
      <c r="F896" s="254"/>
      <c r="G896" s="254"/>
      <c r="H896" s="254"/>
      <c r="I896" s="254"/>
      <c r="J896" s="254"/>
      <c r="K896" s="254"/>
      <c r="L896" s="254"/>
      <c r="M896" s="254"/>
      <c r="N896" s="254"/>
      <c r="O896" s="254"/>
      <c r="P896" s="254"/>
      <c r="Q896" s="254"/>
      <c r="R896" s="254"/>
      <c r="S896" s="254"/>
      <c r="T896" s="254"/>
      <c r="U896" s="254"/>
      <c r="V896" s="254"/>
      <c r="W896" s="254"/>
      <c r="X896" s="254"/>
    </row>
    <row r="897">
      <c r="A897" s="254"/>
      <c r="B897" s="254"/>
      <c r="C897" s="254"/>
      <c r="D897" s="254"/>
      <c r="E897" s="254"/>
      <c r="F897" s="254"/>
      <c r="G897" s="254"/>
      <c r="H897" s="254"/>
      <c r="I897" s="254"/>
      <c r="J897" s="254"/>
      <c r="K897" s="254"/>
      <c r="L897" s="254"/>
      <c r="M897" s="254"/>
      <c r="N897" s="254"/>
      <c r="O897" s="254"/>
      <c r="P897" s="254"/>
      <c r="Q897" s="254"/>
      <c r="R897" s="254"/>
      <c r="S897" s="254"/>
      <c r="T897" s="254"/>
      <c r="U897" s="254"/>
      <c r="V897" s="254"/>
      <c r="W897" s="254"/>
      <c r="X897" s="254"/>
    </row>
    <row r="898">
      <c r="A898" s="254"/>
      <c r="B898" s="254"/>
      <c r="C898" s="254"/>
      <c r="D898" s="254"/>
      <c r="E898" s="254"/>
      <c r="F898" s="254"/>
      <c r="G898" s="254"/>
      <c r="H898" s="254"/>
      <c r="I898" s="254"/>
      <c r="J898" s="254"/>
      <c r="K898" s="254"/>
      <c r="L898" s="254"/>
      <c r="M898" s="254"/>
      <c r="N898" s="254"/>
      <c r="O898" s="254"/>
      <c r="P898" s="254"/>
      <c r="Q898" s="254"/>
      <c r="R898" s="254"/>
      <c r="S898" s="254"/>
      <c r="T898" s="254"/>
      <c r="U898" s="254"/>
      <c r="V898" s="254"/>
      <c r="W898" s="254"/>
      <c r="X898" s="254"/>
    </row>
    <row r="899">
      <c r="A899" s="254"/>
      <c r="B899" s="254"/>
      <c r="C899" s="254"/>
      <c r="D899" s="254"/>
      <c r="E899" s="254"/>
      <c r="F899" s="254"/>
      <c r="G899" s="254"/>
      <c r="H899" s="254"/>
      <c r="I899" s="254"/>
      <c r="J899" s="254"/>
      <c r="K899" s="254"/>
      <c r="L899" s="254"/>
      <c r="M899" s="254"/>
      <c r="N899" s="254"/>
      <c r="O899" s="254"/>
      <c r="P899" s="254"/>
      <c r="Q899" s="254"/>
      <c r="R899" s="254"/>
      <c r="S899" s="254"/>
      <c r="T899" s="254"/>
      <c r="U899" s="254"/>
      <c r="V899" s="254"/>
      <c r="W899" s="254"/>
      <c r="X899" s="254"/>
    </row>
    <row r="900">
      <c r="A900" s="254"/>
      <c r="B900" s="254"/>
      <c r="C900" s="254"/>
      <c r="D900" s="254"/>
      <c r="E900" s="254"/>
      <c r="F900" s="254"/>
      <c r="G900" s="254"/>
      <c r="H900" s="254"/>
      <c r="I900" s="254"/>
      <c r="J900" s="254"/>
      <c r="K900" s="254"/>
      <c r="L900" s="254"/>
      <c r="M900" s="254"/>
      <c r="N900" s="254"/>
      <c r="O900" s="254"/>
      <c r="P900" s="254"/>
      <c r="Q900" s="254"/>
      <c r="R900" s="254"/>
      <c r="S900" s="254"/>
      <c r="T900" s="254"/>
      <c r="U900" s="254"/>
      <c r="V900" s="254"/>
      <c r="W900" s="254"/>
      <c r="X900" s="254"/>
    </row>
    <row r="901">
      <c r="A901" s="254"/>
      <c r="B901" s="254"/>
      <c r="C901" s="254"/>
      <c r="D901" s="254"/>
      <c r="E901" s="254"/>
      <c r="F901" s="254"/>
      <c r="G901" s="254"/>
      <c r="H901" s="254"/>
      <c r="I901" s="254"/>
      <c r="J901" s="254"/>
      <c r="K901" s="254"/>
      <c r="L901" s="254"/>
      <c r="M901" s="254"/>
      <c r="N901" s="254"/>
      <c r="O901" s="254"/>
      <c r="P901" s="254"/>
      <c r="Q901" s="254"/>
      <c r="R901" s="254"/>
      <c r="S901" s="254"/>
      <c r="T901" s="254"/>
      <c r="U901" s="254"/>
      <c r="V901" s="254"/>
      <c r="W901" s="254"/>
      <c r="X901" s="254"/>
    </row>
    <row r="902">
      <c r="A902" s="254"/>
      <c r="B902" s="254"/>
      <c r="C902" s="254"/>
      <c r="D902" s="254"/>
      <c r="E902" s="254"/>
      <c r="F902" s="254"/>
      <c r="G902" s="254"/>
      <c r="H902" s="254"/>
      <c r="I902" s="254"/>
      <c r="J902" s="254"/>
      <c r="K902" s="254"/>
      <c r="L902" s="254"/>
      <c r="M902" s="254"/>
      <c r="N902" s="254"/>
      <c r="O902" s="254"/>
      <c r="P902" s="254"/>
      <c r="Q902" s="254"/>
      <c r="R902" s="254"/>
      <c r="S902" s="254"/>
      <c r="T902" s="254"/>
      <c r="U902" s="254"/>
      <c r="V902" s="254"/>
      <c r="W902" s="254"/>
      <c r="X902" s="254"/>
    </row>
    <row r="903">
      <c r="A903" s="254"/>
      <c r="B903" s="254"/>
      <c r="C903" s="254"/>
      <c r="D903" s="254"/>
      <c r="E903" s="254"/>
      <c r="F903" s="254"/>
      <c r="G903" s="254"/>
      <c r="H903" s="254"/>
      <c r="I903" s="254"/>
      <c r="J903" s="254"/>
      <c r="K903" s="254"/>
      <c r="L903" s="254"/>
      <c r="M903" s="254"/>
      <c r="N903" s="254"/>
      <c r="O903" s="254"/>
      <c r="P903" s="254"/>
      <c r="Q903" s="254"/>
      <c r="R903" s="254"/>
      <c r="S903" s="254"/>
      <c r="T903" s="254"/>
      <c r="U903" s="254"/>
      <c r="V903" s="254"/>
      <c r="W903" s="254"/>
      <c r="X903" s="254"/>
    </row>
    <row r="904">
      <c r="A904" s="254"/>
      <c r="B904" s="254"/>
      <c r="C904" s="254"/>
      <c r="D904" s="254"/>
      <c r="E904" s="254"/>
      <c r="F904" s="254"/>
      <c r="G904" s="254"/>
      <c r="H904" s="254"/>
      <c r="I904" s="254"/>
      <c r="J904" s="254"/>
      <c r="K904" s="254"/>
      <c r="L904" s="254"/>
      <c r="M904" s="254"/>
      <c r="N904" s="254"/>
      <c r="O904" s="254"/>
      <c r="P904" s="254"/>
      <c r="Q904" s="254"/>
      <c r="R904" s="254"/>
      <c r="S904" s="254"/>
      <c r="T904" s="254"/>
      <c r="U904" s="254"/>
      <c r="V904" s="254"/>
      <c r="W904" s="254"/>
      <c r="X904" s="254"/>
    </row>
    <row r="905">
      <c r="A905" s="254"/>
      <c r="B905" s="254"/>
      <c r="C905" s="254"/>
      <c r="D905" s="254"/>
      <c r="E905" s="254"/>
      <c r="F905" s="254"/>
      <c r="G905" s="254"/>
      <c r="H905" s="254"/>
      <c r="I905" s="254"/>
      <c r="J905" s="254"/>
      <c r="K905" s="254"/>
      <c r="L905" s="254"/>
      <c r="M905" s="254"/>
      <c r="N905" s="254"/>
      <c r="O905" s="254"/>
      <c r="P905" s="254"/>
      <c r="Q905" s="254"/>
      <c r="R905" s="254"/>
      <c r="S905" s="254"/>
      <c r="T905" s="254"/>
      <c r="U905" s="254"/>
      <c r="V905" s="254"/>
      <c r="W905" s="254"/>
      <c r="X905" s="254"/>
    </row>
    <row r="906">
      <c r="A906" s="254"/>
      <c r="B906" s="254"/>
      <c r="C906" s="254"/>
      <c r="D906" s="254"/>
      <c r="E906" s="254"/>
      <c r="F906" s="254"/>
      <c r="G906" s="254"/>
      <c r="H906" s="254"/>
      <c r="I906" s="254"/>
      <c r="J906" s="254"/>
      <c r="K906" s="254"/>
      <c r="L906" s="254"/>
      <c r="M906" s="254"/>
      <c r="N906" s="254"/>
      <c r="O906" s="254"/>
      <c r="P906" s="254"/>
      <c r="Q906" s="254"/>
      <c r="R906" s="254"/>
      <c r="S906" s="254"/>
      <c r="T906" s="254"/>
      <c r="U906" s="254"/>
      <c r="V906" s="254"/>
      <c r="W906" s="254"/>
      <c r="X906" s="254"/>
    </row>
    <row r="907">
      <c r="A907" s="254"/>
      <c r="B907" s="254"/>
      <c r="C907" s="254"/>
      <c r="D907" s="254"/>
      <c r="E907" s="254"/>
      <c r="F907" s="254"/>
      <c r="G907" s="254"/>
      <c r="H907" s="254"/>
      <c r="I907" s="254"/>
      <c r="J907" s="254"/>
      <c r="K907" s="254"/>
      <c r="L907" s="254"/>
      <c r="M907" s="254"/>
      <c r="N907" s="254"/>
      <c r="O907" s="254"/>
      <c r="P907" s="254"/>
      <c r="Q907" s="254"/>
      <c r="R907" s="254"/>
      <c r="S907" s="254"/>
      <c r="T907" s="254"/>
      <c r="U907" s="254"/>
      <c r="V907" s="254"/>
      <c r="W907" s="254"/>
      <c r="X907" s="254"/>
    </row>
    <row r="908">
      <c r="A908" s="254"/>
      <c r="B908" s="254"/>
      <c r="C908" s="254"/>
      <c r="D908" s="254"/>
      <c r="E908" s="254"/>
      <c r="F908" s="254"/>
      <c r="G908" s="254"/>
      <c r="H908" s="254"/>
      <c r="I908" s="254"/>
      <c r="J908" s="254"/>
      <c r="K908" s="254"/>
      <c r="L908" s="254"/>
      <c r="M908" s="254"/>
      <c r="N908" s="254"/>
      <c r="O908" s="254"/>
      <c r="P908" s="254"/>
      <c r="Q908" s="254"/>
      <c r="R908" s="254"/>
      <c r="S908" s="254"/>
      <c r="T908" s="254"/>
      <c r="U908" s="254"/>
      <c r="V908" s="254"/>
      <c r="W908" s="254"/>
      <c r="X908" s="254"/>
    </row>
    <row r="909">
      <c r="A909" s="254"/>
      <c r="B909" s="254"/>
      <c r="C909" s="254"/>
      <c r="D909" s="254"/>
      <c r="E909" s="254"/>
      <c r="F909" s="254"/>
      <c r="G909" s="254"/>
      <c r="H909" s="254"/>
      <c r="I909" s="254"/>
      <c r="J909" s="254"/>
      <c r="K909" s="254"/>
      <c r="L909" s="254"/>
      <c r="M909" s="254"/>
      <c r="N909" s="254"/>
      <c r="O909" s="254"/>
      <c r="P909" s="254"/>
      <c r="Q909" s="254"/>
      <c r="R909" s="254"/>
      <c r="S909" s="254"/>
      <c r="T909" s="254"/>
      <c r="U909" s="254"/>
      <c r="V909" s="254"/>
      <c r="W909" s="254"/>
      <c r="X909" s="254"/>
    </row>
    <row r="910">
      <c r="A910" s="254"/>
      <c r="B910" s="254"/>
      <c r="C910" s="254"/>
      <c r="D910" s="254"/>
      <c r="E910" s="254"/>
      <c r="F910" s="254"/>
      <c r="G910" s="254"/>
      <c r="H910" s="254"/>
      <c r="I910" s="254"/>
      <c r="J910" s="254"/>
      <c r="K910" s="254"/>
      <c r="L910" s="254"/>
      <c r="M910" s="254"/>
      <c r="N910" s="254"/>
      <c r="O910" s="254"/>
      <c r="P910" s="254"/>
      <c r="Q910" s="254"/>
      <c r="R910" s="254"/>
      <c r="S910" s="254"/>
      <c r="T910" s="254"/>
      <c r="U910" s="254"/>
      <c r="V910" s="254"/>
      <c r="W910" s="254"/>
      <c r="X910" s="254"/>
    </row>
    <row r="911">
      <c r="A911" s="254"/>
      <c r="B911" s="254"/>
      <c r="C911" s="254"/>
      <c r="D911" s="254"/>
      <c r="E911" s="254"/>
      <c r="F911" s="254"/>
      <c r="G911" s="254"/>
      <c r="H911" s="254"/>
      <c r="I911" s="254"/>
      <c r="J911" s="254"/>
      <c r="K911" s="254"/>
      <c r="L911" s="254"/>
      <c r="M911" s="254"/>
      <c r="N911" s="254"/>
      <c r="O911" s="254"/>
      <c r="P911" s="254"/>
      <c r="Q911" s="254"/>
      <c r="R911" s="254"/>
      <c r="S911" s="254"/>
      <c r="T911" s="254"/>
      <c r="U911" s="254"/>
      <c r="V911" s="254"/>
      <c r="W911" s="254"/>
      <c r="X911" s="254"/>
    </row>
    <row r="912">
      <c r="A912" s="254"/>
      <c r="B912" s="254"/>
      <c r="C912" s="254"/>
      <c r="D912" s="254"/>
      <c r="E912" s="254"/>
      <c r="F912" s="254"/>
      <c r="G912" s="254"/>
      <c r="H912" s="254"/>
      <c r="I912" s="254"/>
      <c r="J912" s="254"/>
      <c r="K912" s="254"/>
      <c r="L912" s="254"/>
      <c r="M912" s="254"/>
      <c r="N912" s="254"/>
      <c r="O912" s="254"/>
      <c r="P912" s="254"/>
      <c r="Q912" s="254"/>
      <c r="R912" s="254"/>
      <c r="S912" s="254"/>
      <c r="T912" s="254"/>
      <c r="U912" s="254"/>
      <c r="V912" s="254"/>
      <c r="W912" s="254"/>
      <c r="X912" s="254"/>
    </row>
    <row r="913">
      <c r="A913" s="254"/>
      <c r="B913" s="254"/>
      <c r="C913" s="254"/>
      <c r="D913" s="254"/>
      <c r="E913" s="254"/>
      <c r="F913" s="254"/>
      <c r="G913" s="254"/>
      <c r="H913" s="254"/>
      <c r="I913" s="254"/>
      <c r="J913" s="254"/>
      <c r="K913" s="254"/>
      <c r="L913" s="254"/>
      <c r="M913" s="254"/>
      <c r="N913" s="254"/>
      <c r="O913" s="254"/>
      <c r="P913" s="254"/>
      <c r="Q913" s="254"/>
      <c r="R913" s="254"/>
      <c r="S913" s="254"/>
      <c r="T913" s="254"/>
      <c r="U913" s="254"/>
      <c r="V913" s="254"/>
      <c r="W913" s="254"/>
      <c r="X913" s="254"/>
    </row>
    <row r="914">
      <c r="A914" s="254"/>
      <c r="B914" s="254"/>
      <c r="C914" s="254"/>
      <c r="D914" s="254"/>
      <c r="E914" s="254"/>
      <c r="F914" s="254"/>
      <c r="G914" s="254"/>
      <c r="H914" s="254"/>
      <c r="I914" s="254"/>
      <c r="J914" s="254"/>
      <c r="K914" s="254"/>
      <c r="L914" s="254"/>
      <c r="M914" s="254"/>
      <c r="N914" s="254"/>
      <c r="O914" s="254"/>
      <c r="P914" s="254"/>
      <c r="Q914" s="254"/>
      <c r="R914" s="254"/>
      <c r="S914" s="254"/>
      <c r="T914" s="254"/>
      <c r="U914" s="254"/>
      <c r="V914" s="254"/>
      <c r="W914" s="254"/>
      <c r="X914" s="254"/>
    </row>
    <row r="915">
      <c r="A915" s="254"/>
      <c r="B915" s="254"/>
      <c r="C915" s="254"/>
      <c r="D915" s="254"/>
      <c r="E915" s="254"/>
      <c r="F915" s="254"/>
      <c r="G915" s="254"/>
      <c r="H915" s="254"/>
      <c r="I915" s="254"/>
      <c r="J915" s="254"/>
      <c r="K915" s="254"/>
      <c r="L915" s="254"/>
      <c r="M915" s="254"/>
      <c r="N915" s="254"/>
      <c r="O915" s="254"/>
      <c r="P915" s="254"/>
      <c r="Q915" s="254"/>
      <c r="R915" s="254"/>
      <c r="S915" s="254"/>
      <c r="T915" s="254"/>
      <c r="U915" s="254"/>
      <c r="V915" s="254"/>
      <c r="W915" s="254"/>
      <c r="X915" s="254"/>
    </row>
    <row r="916">
      <c r="A916" s="254"/>
      <c r="B916" s="254"/>
      <c r="C916" s="254"/>
      <c r="D916" s="254"/>
      <c r="E916" s="254"/>
      <c r="F916" s="254"/>
      <c r="G916" s="254"/>
      <c r="H916" s="254"/>
      <c r="I916" s="254"/>
      <c r="J916" s="254"/>
      <c r="K916" s="254"/>
      <c r="L916" s="254"/>
      <c r="M916" s="254"/>
      <c r="N916" s="254"/>
      <c r="O916" s="254"/>
      <c r="P916" s="254"/>
      <c r="Q916" s="254"/>
      <c r="R916" s="254"/>
      <c r="S916" s="254"/>
      <c r="T916" s="254"/>
      <c r="U916" s="254"/>
      <c r="V916" s="254"/>
      <c r="W916" s="254"/>
      <c r="X916" s="254"/>
    </row>
    <row r="917">
      <c r="A917" s="254"/>
      <c r="B917" s="254"/>
      <c r="C917" s="254"/>
      <c r="D917" s="254"/>
      <c r="E917" s="254"/>
      <c r="F917" s="254"/>
      <c r="G917" s="254"/>
      <c r="H917" s="254"/>
      <c r="I917" s="254"/>
      <c r="J917" s="254"/>
      <c r="K917" s="254"/>
      <c r="L917" s="254"/>
      <c r="M917" s="254"/>
      <c r="N917" s="254"/>
      <c r="O917" s="254"/>
      <c r="P917" s="254"/>
      <c r="Q917" s="254"/>
      <c r="R917" s="254"/>
      <c r="S917" s="254"/>
      <c r="T917" s="254"/>
      <c r="U917" s="254"/>
      <c r="V917" s="254"/>
      <c r="W917" s="254"/>
      <c r="X917" s="254"/>
    </row>
    <row r="918">
      <c r="A918" s="254"/>
      <c r="B918" s="254"/>
      <c r="C918" s="254"/>
      <c r="D918" s="254"/>
      <c r="E918" s="254"/>
      <c r="F918" s="254"/>
      <c r="G918" s="254"/>
      <c r="H918" s="254"/>
      <c r="I918" s="254"/>
      <c r="J918" s="254"/>
      <c r="K918" s="254"/>
      <c r="L918" s="254"/>
      <c r="M918" s="254"/>
      <c r="N918" s="254"/>
      <c r="O918" s="254"/>
      <c r="P918" s="254"/>
      <c r="Q918" s="254"/>
      <c r="R918" s="254"/>
      <c r="S918" s="254"/>
      <c r="T918" s="254"/>
      <c r="U918" s="254"/>
      <c r="V918" s="254"/>
      <c r="W918" s="254"/>
      <c r="X918" s="254"/>
    </row>
    <row r="919">
      <c r="A919" s="254"/>
      <c r="B919" s="254"/>
      <c r="C919" s="254"/>
      <c r="D919" s="254"/>
      <c r="E919" s="254"/>
      <c r="F919" s="254"/>
      <c r="G919" s="254"/>
      <c r="H919" s="254"/>
      <c r="I919" s="254"/>
      <c r="J919" s="254"/>
      <c r="K919" s="254"/>
      <c r="L919" s="254"/>
      <c r="M919" s="254"/>
      <c r="N919" s="254"/>
      <c r="O919" s="254"/>
      <c r="P919" s="254"/>
      <c r="Q919" s="254"/>
      <c r="R919" s="254"/>
      <c r="S919" s="254"/>
      <c r="T919" s="254"/>
      <c r="U919" s="254"/>
      <c r="V919" s="254"/>
      <c r="W919" s="254"/>
      <c r="X919" s="254"/>
    </row>
    <row r="920">
      <c r="A920" s="254"/>
      <c r="B920" s="254"/>
      <c r="C920" s="254"/>
      <c r="D920" s="254"/>
      <c r="E920" s="254"/>
      <c r="F920" s="254"/>
      <c r="G920" s="254"/>
      <c r="H920" s="254"/>
      <c r="I920" s="254"/>
      <c r="J920" s="254"/>
      <c r="K920" s="254"/>
      <c r="L920" s="254"/>
      <c r="M920" s="254"/>
      <c r="N920" s="254"/>
      <c r="O920" s="254"/>
      <c r="P920" s="254"/>
      <c r="Q920" s="254"/>
      <c r="R920" s="254"/>
      <c r="S920" s="254"/>
      <c r="T920" s="254"/>
      <c r="U920" s="254"/>
      <c r="V920" s="254"/>
      <c r="W920" s="254"/>
      <c r="X920" s="254"/>
    </row>
    <row r="921">
      <c r="A921" s="254"/>
      <c r="B921" s="254"/>
      <c r="C921" s="254"/>
      <c r="D921" s="254"/>
      <c r="E921" s="254"/>
      <c r="F921" s="254"/>
      <c r="G921" s="254"/>
      <c r="H921" s="254"/>
      <c r="I921" s="254"/>
      <c r="J921" s="254"/>
      <c r="K921" s="254"/>
      <c r="L921" s="254"/>
      <c r="M921" s="254"/>
      <c r="N921" s="254"/>
      <c r="O921" s="254"/>
      <c r="P921" s="254"/>
      <c r="Q921" s="254"/>
      <c r="R921" s="254"/>
      <c r="S921" s="254"/>
      <c r="T921" s="254"/>
      <c r="U921" s="254"/>
      <c r="V921" s="254"/>
      <c r="W921" s="254"/>
      <c r="X921" s="254"/>
    </row>
    <row r="922">
      <c r="A922" s="254"/>
      <c r="B922" s="254"/>
      <c r="C922" s="254"/>
      <c r="D922" s="254"/>
      <c r="E922" s="254"/>
      <c r="F922" s="254"/>
      <c r="G922" s="254"/>
      <c r="H922" s="254"/>
      <c r="I922" s="254"/>
      <c r="J922" s="254"/>
      <c r="K922" s="254"/>
      <c r="L922" s="254"/>
      <c r="M922" s="254"/>
      <c r="N922" s="254"/>
      <c r="O922" s="254"/>
      <c r="P922" s="254"/>
      <c r="Q922" s="254"/>
      <c r="R922" s="254"/>
      <c r="S922" s="254"/>
      <c r="T922" s="254"/>
      <c r="U922" s="254"/>
      <c r="V922" s="254"/>
      <c r="W922" s="254"/>
      <c r="X922" s="254"/>
    </row>
    <row r="923">
      <c r="A923" s="254"/>
      <c r="B923" s="254"/>
      <c r="C923" s="254"/>
      <c r="D923" s="254"/>
      <c r="E923" s="254"/>
      <c r="F923" s="254"/>
      <c r="G923" s="254"/>
      <c r="H923" s="254"/>
      <c r="I923" s="254"/>
      <c r="J923" s="254"/>
      <c r="K923" s="254"/>
      <c r="L923" s="254"/>
      <c r="M923" s="254"/>
      <c r="N923" s="254"/>
      <c r="O923" s="254"/>
      <c r="P923" s="254"/>
      <c r="Q923" s="254"/>
      <c r="R923" s="254"/>
      <c r="S923" s="254"/>
      <c r="T923" s="254"/>
      <c r="U923" s="254"/>
      <c r="V923" s="254"/>
      <c r="W923" s="254"/>
      <c r="X923" s="254"/>
    </row>
    <row r="924">
      <c r="A924" s="254"/>
      <c r="B924" s="254"/>
      <c r="C924" s="254"/>
      <c r="D924" s="254"/>
      <c r="E924" s="254"/>
      <c r="F924" s="254"/>
      <c r="G924" s="254"/>
      <c r="H924" s="254"/>
      <c r="I924" s="254"/>
      <c r="J924" s="254"/>
      <c r="K924" s="254"/>
      <c r="L924" s="254"/>
      <c r="M924" s="254"/>
      <c r="N924" s="254"/>
      <c r="O924" s="254"/>
      <c r="P924" s="254"/>
      <c r="Q924" s="254"/>
      <c r="R924" s="254"/>
      <c r="S924" s="254"/>
      <c r="T924" s="254"/>
      <c r="U924" s="254"/>
      <c r="V924" s="254"/>
      <c r="W924" s="254"/>
      <c r="X924" s="254"/>
    </row>
    <row r="925">
      <c r="A925" s="254"/>
      <c r="B925" s="254"/>
      <c r="C925" s="254"/>
      <c r="D925" s="254"/>
      <c r="E925" s="254"/>
      <c r="F925" s="254"/>
      <c r="G925" s="254"/>
      <c r="H925" s="254"/>
      <c r="I925" s="254"/>
      <c r="J925" s="254"/>
      <c r="K925" s="254"/>
      <c r="L925" s="254"/>
      <c r="M925" s="254"/>
      <c r="N925" s="254"/>
      <c r="O925" s="254"/>
      <c r="P925" s="254"/>
      <c r="Q925" s="254"/>
      <c r="R925" s="254"/>
      <c r="S925" s="254"/>
      <c r="T925" s="254"/>
      <c r="U925" s="254"/>
      <c r="V925" s="254"/>
      <c r="W925" s="254"/>
      <c r="X925" s="254"/>
    </row>
    <row r="926">
      <c r="A926" s="254"/>
      <c r="B926" s="254"/>
      <c r="C926" s="254"/>
      <c r="D926" s="254"/>
      <c r="E926" s="254"/>
      <c r="F926" s="254"/>
      <c r="G926" s="254"/>
      <c r="H926" s="254"/>
      <c r="I926" s="254"/>
      <c r="J926" s="254"/>
      <c r="K926" s="254"/>
      <c r="L926" s="254"/>
      <c r="M926" s="254"/>
      <c r="N926" s="254"/>
      <c r="O926" s="254"/>
      <c r="P926" s="254"/>
      <c r="Q926" s="254"/>
      <c r="R926" s="254"/>
      <c r="S926" s="254"/>
      <c r="T926" s="254"/>
      <c r="U926" s="254"/>
      <c r="V926" s="254"/>
      <c r="W926" s="254"/>
      <c r="X926" s="254"/>
    </row>
    <row r="927">
      <c r="A927" s="254"/>
      <c r="B927" s="254"/>
      <c r="C927" s="254"/>
      <c r="D927" s="254"/>
      <c r="E927" s="254"/>
      <c r="F927" s="254"/>
      <c r="G927" s="254"/>
      <c r="H927" s="254"/>
      <c r="I927" s="254"/>
      <c r="J927" s="254"/>
      <c r="K927" s="254"/>
      <c r="L927" s="254"/>
      <c r="M927" s="254"/>
      <c r="N927" s="254"/>
      <c r="O927" s="254"/>
      <c r="P927" s="254"/>
      <c r="Q927" s="254"/>
      <c r="R927" s="254"/>
      <c r="S927" s="254"/>
      <c r="T927" s="254"/>
      <c r="U927" s="254"/>
      <c r="V927" s="254"/>
      <c r="W927" s="254"/>
      <c r="X927" s="254"/>
    </row>
    <row r="928">
      <c r="A928" s="254"/>
      <c r="B928" s="254"/>
      <c r="C928" s="254"/>
      <c r="D928" s="254"/>
      <c r="E928" s="254"/>
      <c r="F928" s="254"/>
      <c r="G928" s="254"/>
      <c r="H928" s="254"/>
      <c r="I928" s="254"/>
      <c r="J928" s="254"/>
      <c r="K928" s="254"/>
      <c r="L928" s="254"/>
      <c r="M928" s="254"/>
      <c r="N928" s="254"/>
      <c r="O928" s="254"/>
      <c r="P928" s="254"/>
      <c r="Q928" s="254"/>
      <c r="R928" s="254"/>
      <c r="S928" s="254"/>
      <c r="T928" s="254"/>
      <c r="U928" s="254"/>
      <c r="V928" s="254"/>
      <c r="W928" s="254"/>
      <c r="X928" s="254"/>
    </row>
    <row r="929">
      <c r="A929" s="254"/>
      <c r="B929" s="254"/>
      <c r="C929" s="254"/>
      <c r="D929" s="254"/>
      <c r="E929" s="254"/>
      <c r="F929" s="254"/>
      <c r="G929" s="254"/>
      <c r="H929" s="254"/>
      <c r="I929" s="254"/>
      <c r="J929" s="254"/>
      <c r="K929" s="254"/>
      <c r="L929" s="254"/>
      <c r="M929" s="254"/>
      <c r="N929" s="254"/>
      <c r="O929" s="254"/>
      <c r="P929" s="254"/>
      <c r="Q929" s="254"/>
      <c r="R929" s="254"/>
      <c r="S929" s="254"/>
      <c r="T929" s="254"/>
      <c r="U929" s="254"/>
      <c r="V929" s="254"/>
      <c r="W929" s="254"/>
      <c r="X929" s="254"/>
    </row>
    <row r="930">
      <c r="A930" s="254"/>
      <c r="B930" s="254"/>
      <c r="C930" s="254"/>
      <c r="D930" s="254"/>
      <c r="E930" s="254"/>
      <c r="F930" s="254"/>
      <c r="G930" s="254"/>
      <c r="H930" s="254"/>
      <c r="I930" s="254"/>
      <c r="J930" s="254"/>
      <c r="K930" s="254"/>
      <c r="L930" s="254"/>
      <c r="M930" s="254"/>
      <c r="N930" s="254"/>
      <c r="O930" s="254"/>
      <c r="P930" s="254"/>
      <c r="Q930" s="254"/>
      <c r="R930" s="254"/>
      <c r="S930" s="254"/>
      <c r="T930" s="254"/>
      <c r="U930" s="254"/>
      <c r="V930" s="254"/>
      <c r="W930" s="254"/>
      <c r="X930" s="254"/>
    </row>
    <row r="931">
      <c r="A931" s="254"/>
      <c r="B931" s="254"/>
      <c r="C931" s="254"/>
      <c r="D931" s="254"/>
      <c r="E931" s="254"/>
      <c r="F931" s="254"/>
      <c r="G931" s="254"/>
      <c r="H931" s="254"/>
      <c r="I931" s="254"/>
      <c r="J931" s="254"/>
      <c r="K931" s="254"/>
      <c r="L931" s="254"/>
      <c r="M931" s="254"/>
      <c r="N931" s="254"/>
      <c r="O931" s="254"/>
      <c r="P931" s="254"/>
      <c r="Q931" s="254"/>
      <c r="R931" s="254"/>
      <c r="S931" s="254"/>
      <c r="T931" s="254"/>
      <c r="U931" s="254"/>
      <c r="V931" s="254"/>
      <c r="W931" s="254"/>
      <c r="X931" s="254"/>
    </row>
    <row r="932">
      <c r="A932" s="254"/>
      <c r="B932" s="254"/>
      <c r="C932" s="254"/>
      <c r="D932" s="254"/>
      <c r="E932" s="254"/>
      <c r="F932" s="254"/>
      <c r="G932" s="254"/>
      <c r="H932" s="254"/>
      <c r="I932" s="254"/>
      <c r="J932" s="254"/>
      <c r="K932" s="254"/>
      <c r="L932" s="254"/>
      <c r="M932" s="254"/>
      <c r="N932" s="254"/>
      <c r="O932" s="254"/>
      <c r="P932" s="254"/>
      <c r="Q932" s="254"/>
      <c r="R932" s="254"/>
      <c r="S932" s="254"/>
      <c r="T932" s="254"/>
      <c r="U932" s="254"/>
      <c r="V932" s="254"/>
      <c r="W932" s="254"/>
      <c r="X932" s="254"/>
    </row>
    <row r="933">
      <c r="A933" s="254"/>
      <c r="B933" s="254"/>
      <c r="C933" s="254"/>
      <c r="D933" s="254"/>
      <c r="E933" s="254"/>
      <c r="F933" s="254"/>
      <c r="G933" s="254"/>
      <c r="H933" s="254"/>
      <c r="I933" s="254"/>
      <c r="J933" s="254"/>
      <c r="K933" s="254"/>
      <c r="L933" s="254"/>
      <c r="M933" s="254"/>
      <c r="N933" s="254"/>
      <c r="O933" s="254"/>
      <c r="P933" s="254"/>
      <c r="Q933" s="254"/>
      <c r="R933" s="254"/>
      <c r="S933" s="254"/>
      <c r="T933" s="254"/>
      <c r="U933" s="254"/>
      <c r="V933" s="254"/>
      <c r="W933" s="254"/>
      <c r="X933" s="254"/>
    </row>
    <row r="934">
      <c r="A934" s="254"/>
      <c r="B934" s="254"/>
      <c r="C934" s="254"/>
      <c r="D934" s="254"/>
      <c r="E934" s="254"/>
      <c r="F934" s="254"/>
      <c r="G934" s="254"/>
      <c r="H934" s="254"/>
      <c r="I934" s="254"/>
      <c r="J934" s="254"/>
      <c r="K934" s="254"/>
      <c r="L934" s="254"/>
      <c r="M934" s="254"/>
      <c r="N934" s="254"/>
      <c r="O934" s="254"/>
      <c r="P934" s="254"/>
      <c r="Q934" s="254"/>
      <c r="R934" s="254"/>
      <c r="S934" s="254"/>
      <c r="T934" s="254"/>
      <c r="U934" s="254"/>
      <c r="V934" s="254"/>
      <c r="W934" s="254"/>
      <c r="X934" s="254"/>
    </row>
    <row r="935">
      <c r="A935" s="254"/>
      <c r="B935" s="254"/>
      <c r="C935" s="254"/>
      <c r="D935" s="254"/>
      <c r="E935" s="254"/>
      <c r="F935" s="254"/>
      <c r="G935" s="254"/>
      <c r="H935" s="254"/>
      <c r="I935" s="254"/>
      <c r="J935" s="254"/>
      <c r="K935" s="254"/>
      <c r="L935" s="254"/>
      <c r="M935" s="254"/>
      <c r="N935" s="254"/>
      <c r="O935" s="254"/>
      <c r="P935" s="254"/>
      <c r="Q935" s="254"/>
      <c r="R935" s="254"/>
      <c r="S935" s="254"/>
      <c r="T935" s="254"/>
      <c r="U935" s="254"/>
      <c r="V935" s="254"/>
      <c r="W935" s="254"/>
      <c r="X935" s="254"/>
    </row>
    <row r="936">
      <c r="A936" s="254"/>
      <c r="B936" s="254"/>
      <c r="C936" s="254"/>
      <c r="D936" s="254"/>
      <c r="E936" s="254"/>
      <c r="F936" s="254"/>
      <c r="G936" s="254"/>
      <c r="H936" s="254"/>
      <c r="I936" s="254"/>
      <c r="J936" s="254"/>
      <c r="K936" s="254"/>
      <c r="L936" s="254"/>
      <c r="M936" s="254"/>
      <c r="N936" s="254"/>
      <c r="O936" s="254"/>
      <c r="P936" s="254"/>
      <c r="Q936" s="254"/>
      <c r="R936" s="254"/>
      <c r="S936" s="254"/>
      <c r="T936" s="254"/>
      <c r="U936" s="254"/>
      <c r="V936" s="254"/>
      <c r="W936" s="254"/>
      <c r="X936" s="254"/>
    </row>
    <row r="937">
      <c r="A937" s="254"/>
      <c r="B937" s="254"/>
      <c r="C937" s="254"/>
      <c r="D937" s="254"/>
      <c r="E937" s="254"/>
      <c r="F937" s="254"/>
      <c r="G937" s="254"/>
      <c r="H937" s="254"/>
      <c r="I937" s="254"/>
      <c r="J937" s="254"/>
      <c r="K937" s="254"/>
      <c r="L937" s="254"/>
      <c r="M937" s="254"/>
      <c r="N937" s="254"/>
      <c r="O937" s="254"/>
      <c r="P937" s="254"/>
      <c r="Q937" s="254"/>
      <c r="R937" s="254"/>
      <c r="S937" s="254"/>
      <c r="T937" s="254"/>
      <c r="U937" s="254"/>
      <c r="V937" s="254"/>
      <c r="W937" s="254"/>
      <c r="X937" s="254"/>
    </row>
    <row r="938">
      <c r="A938" s="254"/>
      <c r="B938" s="254"/>
      <c r="C938" s="254"/>
      <c r="D938" s="254"/>
      <c r="E938" s="254"/>
      <c r="F938" s="254"/>
      <c r="G938" s="254"/>
      <c r="H938" s="254"/>
      <c r="I938" s="254"/>
      <c r="J938" s="254"/>
      <c r="K938" s="254"/>
      <c r="L938" s="254"/>
      <c r="M938" s="254"/>
      <c r="N938" s="254"/>
      <c r="O938" s="254"/>
      <c r="P938" s="254"/>
      <c r="Q938" s="254"/>
      <c r="R938" s="254"/>
      <c r="S938" s="254"/>
      <c r="T938" s="254"/>
      <c r="U938" s="254"/>
      <c r="V938" s="254"/>
      <c r="W938" s="254"/>
      <c r="X938" s="254"/>
    </row>
    <row r="939">
      <c r="A939" s="254"/>
      <c r="B939" s="254"/>
      <c r="C939" s="254"/>
      <c r="D939" s="254"/>
      <c r="E939" s="254"/>
      <c r="F939" s="254"/>
      <c r="G939" s="254"/>
      <c r="H939" s="254"/>
      <c r="I939" s="254"/>
      <c r="J939" s="254"/>
      <c r="K939" s="254"/>
      <c r="L939" s="254"/>
      <c r="M939" s="254"/>
      <c r="N939" s="254"/>
      <c r="O939" s="254"/>
      <c r="P939" s="254"/>
      <c r="Q939" s="254"/>
      <c r="R939" s="254"/>
      <c r="S939" s="254"/>
      <c r="T939" s="254"/>
      <c r="U939" s="254"/>
      <c r="V939" s="254"/>
      <c r="W939" s="254"/>
      <c r="X939" s="254"/>
    </row>
    <row r="940">
      <c r="A940" s="254"/>
      <c r="B940" s="254"/>
      <c r="C940" s="254"/>
      <c r="D940" s="254"/>
      <c r="E940" s="254"/>
      <c r="F940" s="254"/>
      <c r="G940" s="254"/>
      <c r="H940" s="254"/>
      <c r="I940" s="254"/>
      <c r="J940" s="254"/>
      <c r="K940" s="254"/>
      <c r="L940" s="254"/>
      <c r="M940" s="254"/>
      <c r="N940" s="254"/>
      <c r="O940" s="254"/>
      <c r="P940" s="254"/>
      <c r="Q940" s="254"/>
      <c r="R940" s="254"/>
      <c r="S940" s="254"/>
      <c r="T940" s="254"/>
      <c r="U940" s="254"/>
      <c r="V940" s="254"/>
      <c r="W940" s="254"/>
      <c r="X940" s="254"/>
    </row>
    <row r="941">
      <c r="A941" s="254"/>
      <c r="B941" s="254"/>
      <c r="C941" s="254"/>
      <c r="D941" s="254"/>
      <c r="E941" s="254"/>
      <c r="F941" s="254"/>
      <c r="G941" s="254"/>
      <c r="H941" s="254"/>
      <c r="I941" s="254"/>
      <c r="J941" s="254"/>
      <c r="K941" s="254"/>
      <c r="L941" s="254"/>
      <c r="M941" s="254"/>
      <c r="N941" s="254"/>
      <c r="O941" s="254"/>
      <c r="P941" s="254"/>
      <c r="Q941" s="254"/>
      <c r="R941" s="254"/>
      <c r="S941" s="254"/>
      <c r="T941" s="254"/>
      <c r="U941" s="254"/>
      <c r="V941" s="254"/>
      <c r="W941" s="254"/>
      <c r="X941" s="254"/>
    </row>
    <row r="942">
      <c r="A942" s="254"/>
      <c r="B942" s="254"/>
      <c r="C942" s="254"/>
      <c r="D942" s="254"/>
      <c r="E942" s="254"/>
      <c r="F942" s="254"/>
      <c r="G942" s="254"/>
      <c r="H942" s="254"/>
      <c r="I942" s="254"/>
      <c r="J942" s="254"/>
      <c r="K942" s="254"/>
      <c r="L942" s="254"/>
      <c r="M942" s="254"/>
      <c r="N942" s="254"/>
      <c r="O942" s="254"/>
      <c r="P942" s="254"/>
      <c r="Q942" s="254"/>
      <c r="R942" s="254"/>
      <c r="S942" s="254"/>
      <c r="T942" s="254"/>
      <c r="U942" s="254"/>
      <c r="V942" s="254"/>
      <c r="W942" s="254"/>
      <c r="X942" s="254"/>
    </row>
    <row r="943">
      <c r="A943" s="254"/>
      <c r="B943" s="254"/>
      <c r="C943" s="254"/>
      <c r="D943" s="254"/>
      <c r="E943" s="254"/>
      <c r="F943" s="254"/>
      <c r="G943" s="254"/>
      <c r="H943" s="254"/>
      <c r="I943" s="254"/>
      <c r="J943" s="254"/>
      <c r="K943" s="254"/>
      <c r="L943" s="254"/>
      <c r="M943" s="254"/>
      <c r="N943" s="254"/>
      <c r="O943" s="254"/>
      <c r="P943" s="254"/>
      <c r="Q943" s="254"/>
      <c r="R943" s="254"/>
      <c r="S943" s="254"/>
      <c r="T943" s="254"/>
      <c r="U943" s="254"/>
      <c r="V943" s="254"/>
      <c r="W943" s="254"/>
      <c r="X943" s="254"/>
    </row>
    <row r="944">
      <c r="A944" s="254"/>
      <c r="B944" s="254"/>
      <c r="C944" s="254"/>
      <c r="D944" s="254"/>
      <c r="E944" s="254"/>
      <c r="F944" s="254"/>
      <c r="G944" s="254"/>
      <c r="H944" s="254"/>
      <c r="I944" s="254"/>
      <c r="J944" s="254"/>
      <c r="K944" s="254"/>
      <c r="L944" s="254"/>
      <c r="M944" s="254"/>
      <c r="N944" s="254"/>
      <c r="O944" s="254"/>
      <c r="P944" s="254"/>
      <c r="Q944" s="254"/>
      <c r="R944" s="254"/>
      <c r="S944" s="254"/>
      <c r="T944" s="254"/>
      <c r="U944" s="254"/>
      <c r="V944" s="254"/>
      <c r="W944" s="254"/>
      <c r="X944" s="254"/>
    </row>
    <row r="945">
      <c r="A945" s="254"/>
      <c r="B945" s="254"/>
      <c r="C945" s="254"/>
      <c r="D945" s="254"/>
      <c r="E945" s="254"/>
      <c r="F945" s="254"/>
      <c r="G945" s="254"/>
      <c r="H945" s="254"/>
      <c r="I945" s="254"/>
      <c r="J945" s="254"/>
      <c r="K945" s="254"/>
      <c r="L945" s="254"/>
      <c r="M945" s="254"/>
      <c r="N945" s="254"/>
      <c r="O945" s="254"/>
      <c r="P945" s="254"/>
      <c r="Q945" s="254"/>
      <c r="R945" s="254"/>
      <c r="S945" s="254"/>
      <c r="T945" s="254"/>
      <c r="U945" s="254"/>
      <c r="V945" s="254"/>
      <c r="W945" s="254"/>
      <c r="X945" s="254"/>
    </row>
    <row r="946">
      <c r="A946" s="254"/>
      <c r="B946" s="254"/>
      <c r="C946" s="254"/>
      <c r="D946" s="254"/>
      <c r="E946" s="254"/>
      <c r="F946" s="254"/>
      <c r="G946" s="254"/>
      <c r="H946" s="254"/>
      <c r="I946" s="254"/>
      <c r="J946" s="254"/>
      <c r="K946" s="254"/>
      <c r="L946" s="254"/>
      <c r="M946" s="254"/>
      <c r="N946" s="254"/>
      <c r="O946" s="254"/>
      <c r="P946" s="254"/>
      <c r="Q946" s="254"/>
      <c r="R946" s="254"/>
      <c r="S946" s="254"/>
      <c r="T946" s="254"/>
      <c r="U946" s="254"/>
      <c r="V946" s="254"/>
      <c r="W946" s="254"/>
      <c r="X946" s="254"/>
    </row>
    <row r="947">
      <c r="A947" s="254"/>
      <c r="B947" s="254"/>
      <c r="C947" s="254"/>
      <c r="D947" s="254"/>
      <c r="E947" s="254"/>
      <c r="F947" s="254"/>
      <c r="G947" s="254"/>
      <c r="H947" s="254"/>
      <c r="I947" s="254"/>
      <c r="J947" s="254"/>
      <c r="K947" s="254"/>
      <c r="L947" s="254"/>
      <c r="M947" s="254"/>
      <c r="N947" s="254"/>
      <c r="O947" s="254"/>
      <c r="P947" s="254"/>
      <c r="Q947" s="254"/>
      <c r="R947" s="254"/>
      <c r="S947" s="254"/>
      <c r="T947" s="254"/>
      <c r="U947" s="254"/>
      <c r="V947" s="254"/>
      <c r="W947" s="254"/>
      <c r="X947" s="254"/>
    </row>
    <row r="948">
      <c r="A948" s="254"/>
      <c r="B948" s="254"/>
      <c r="C948" s="254"/>
      <c r="D948" s="254"/>
      <c r="E948" s="254"/>
      <c r="F948" s="254"/>
      <c r="G948" s="254"/>
      <c r="H948" s="254"/>
      <c r="I948" s="254"/>
      <c r="J948" s="254"/>
      <c r="K948" s="254"/>
      <c r="L948" s="254"/>
      <c r="M948" s="254"/>
      <c r="N948" s="254"/>
      <c r="O948" s="254"/>
      <c r="P948" s="254"/>
      <c r="Q948" s="254"/>
      <c r="R948" s="254"/>
      <c r="S948" s="254"/>
      <c r="T948" s="254"/>
      <c r="U948" s="254"/>
      <c r="V948" s="254"/>
      <c r="W948" s="254"/>
      <c r="X948" s="254"/>
    </row>
    <row r="949">
      <c r="A949" s="254"/>
      <c r="B949" s="254"/>
      <c r="C949" s="254"/>
      <c r="D949" s="254"/>
      <c r="E949" s="254"/>
      <c r="F949" s="254"/>
      <c r="G949" s="254"/>
      <c r="H949" s="254"/>
      <c r="I949" s="254"/>
      <c r="J949" s="254"/>
      <c r="K949" s="254"/>
      <c r="L949" s="254"/>
      <c r="M949" s="254"/>
      <c r="N949" s="254"/>
      <c r="O949" s="254"/>
      <c r="P949" s="254"/>
      <c r="Q949" s="254"/>
      <c r="R949" s="254"/>
      <c r="S949" s="254"/>
      <c r="T949" s="254"/>
      <c r="U949" s="254"/>
      <c r="V949" s="254"/>
      <c r="W949" s="254"/>
      <c r="X949" s="254"/>
    </row>
    <row r="950">
      <c r="A950" s="254"/>
      <c r="B950" s="254"/>
      <c r="C950" s="254"/>
      <c r="D950" s="254"/>
      <c r="E950" s="254"/>
      <c r="F950" s="254"/>
      <c r="G950" s="254"/>
      <c r="H950" s="254"/>
      <c r="I950" s="254"/>
      <c r="J950" s="254"/>
      <c r="K950" s="254"/>
      <c r="L950" s="254"/>
      <c r="M950" s="254"/>
      <c r="N950" s="254"/>
      <c r="O950" s="254"/>
      <c r="P950" s="254"/>
      <c r="Q950" s="254"/>
      <c r="R950" s="254"/>
      <c r="S950" s="254"/>
      <c r="T950" s="254"/>
      <c r="U950" s="254"/>
      <c r="V950" s="254"/>
      <c r="W950" s="254"/>
      <c r="X950" s="254"/>
    </row>
    <row r="951">
      <c r="A951" s="254"/>
      <c r="B951" s="254"/>
      <c r="C951" s="254"/>
      <c r="D951" s="254"/>
      <c r="E951" s="254"/>
      <c r="F951" s="254"/>
      <c r="G951" s="254"/>
      <c r="H951" s="254"/>
      <c r="I951" s="254"/>
      <c r="J951" s="254"/>
      <c r="K951" s="254"/>
      <c r="L951" s="254"/>
      <c r="M951" s="254"/>
      <c r="N951" s="254"/>
      <c r="O951" s="254"/>
      <c r="P951" s="254"/>
      <c r="Q951" s="254"/>
      <c r="R951" s="254"/>
      <c r="S951" s="254"/>
      <c r="T951" s="254"/>
      <c r="U951" s="254"/>
      <c r="V951" s="254"/>
      <c r="W951" s="254"/>
      <c r="X951" s="254"/>
    </row>
    <row r="952">
      <c r="A952" s="254"/>
      <c r="B952" s="254"/>
      <c r="C952" s="254"/>
      <c r="D952" s="254"/>
      <c r="E952" s="254"/>
      <c r="F952" s="254"/>
      <c r="G952" s="254"/>
      <c r="H952" s="254"/>
      <c r="I952" s="254"/>
      <c r="J952" s="254"/>
      <c r="K952" s="254"/>
      <c r="L952" s="254"/>
      <c r="M952" s="254"/>
      <c r="N952" s="254"/>
      <c r="O952" s="254"/>
      <c r="P952" s="254"/>
      <c r="Q952" s="254"/>
      <c r="R952" s="254"/>
      <c r="S952" s="254"/>
      <c r="T952" s="254"/>
      <c r="U952" s="254"/>
      <c r="V952" s="254"/>
      <c r="W952" s="254"/>
      <c r="X952" s="254"/>
    </row>
    <row r="953">
      <c r="A953" s="254"/>
      <c r="B953" s="254"/>
      <c r="C953" s="254"/>
      <c r="D953" s="254"/>
      <c r="E953" s="254"/>
      <c r="F953" s="254"/>
      <c r="G953" s="254"/>
      <c r="H953" s="254"/>
      <c r="I953" s="254"/>
      <c r="J953" s="254"/>
      <c r="K953" s="254"/>
      <c r="L953" s="254"/>
      <c r="M953" s="254"/>
      <c r="N953" s="254"/>
      <c r="O953" s="254"/>
      <c r="P953" s="254"/>
      <c r="Q953" s="254"/>
      <c r="R953" s="254"/>
      <c r="S953" s="254"/>
      <c r="T953" s="254"/>
      <c r="U953" s="254"/>
      <c r="V953" s="254"/>
      <c r="W953" s="254"/>
      <c r="X953" s="254"/>
    </row>
    <row r="954">
      <c r="A954" s="254"/>
      <c r="B954" s="254"/>
      <c r="C954" s="254"/>
      <c r="D954" s="254"/>
      <c r="E954" s="254"/>
      <c r="F954" s="254"/>
      <c r="G954" s="254"/>
      <c r="H954" s="254"/>
      <c r="I954" s="254"/>
      <c r="J954" s="254"/>
      <c r="K954" s="254"/>
      <c r="L954" s="254"/>
      <c r="M954" s="254"/>
      <c r="N954" s="254"/>
      <c r="O954" s="254"/>
      <c r="P954" s="254"/>
      <c r="Q954" s="254"/>
      <c r="R954" s="254"/>
      <c r="S954" s="254"/>
      <c r="T954" s="254"/>
      <c r="U954" s="254"/>
      <c r="V954" s="254"/>
      <c r="W954" s="254"/>
      <c r="X954" s="254"/>
    </row>
    <row r="955">
      <c r="A955" s="254"/>
      <c r="B955" s="254"/>
      <c r="C955" s="254"/>
      <c r="D955" s="254"/>
      <c r="E955" s="254"/>
      <c r="F955" s="254"/>
      <c r="G955" s="254"/>
      <c r="H955" s="254"/>
      <c r="I955" s="254"/>
      <c r="J955" s="254"/>
      <c r="K955" s="254"/>
      <c r="L955" s="254"/>
      <c r="M955" s="254"/>
      <c r="N955" s="254"/>
      <c r="O955" s="254"/>
      <c r="P955" s="254"/>
      <c r="Q955" s="254"/>
      <c r="R955" s="254"/>
      <c r="S955" s="254"/>
      <c r="T955" s="254"/>
      <c r="U955" s="254"/>
      <c r="V955" s="254"/>
      <c r="W955" s="254"/>
      <c r="X955" s="254"/>
    </row>
    <row r="956">
      <c r="A956" s="254"/>
      <c r="B956" s="254"/>
      <c r="C956" s="254"/>
      <c r="D956" s="254"/>
      <c r="E956" s="254"/>
      <c r="F956" s="254"/>
      <c r="G956" s="254"/>
      <c r="H956" s="254"/>
      <c r="I956" s="254"/>
      <c r="J956" s="254"/>
      <c r="K956" s="254"/>
      <c r="L956" s="254"/>
      <c r="M956" s="254"/>
      <c r="N956" s="254"/>
      <c r="O956" s="254"/>
      <c r="P956" s="254"/>
      <c r="Q956" s="254"/>
      <c r="R956" s="254"/>
      <c r="S956" s="254"/>
      <c r="T956" s="254"/>
      <c r="U956" s="254"/>
      <c r="V956" s="254"/>
      <c r="W956" s="254"/>
      <c r="X956" s="254"/>
    </row>
    <row r="957">
      <c r="A957" s="254"/>
      <c r="B957" s="254"/>
      <c r="C957" s="254"/>
      <c r="D957" s="254"/>
      <c r="E957" s="254"/>
      <c r="F957" s="254"/>
      <c r="G957" s="254"/>
      <c r="H957" s="254"/>
      <c r="I957" s="254"/>
      <c r="J957" s="254"/>
      <c r="K957" s="254"/>
      <c r="L957" s="254"/>
      <c r="M957" s="254"/>
      <c r="N957" s="254"/>
      <c r="O957" s="254"/>
      <c r="P957" s="254"/>
      <c r="Q957" s="254"/>
      <c r="R957" s="254"/>
      <c r="S957" s="254"/>
      <c r="T957" s="254"/>
      <c r="U957" s="254"/>
      <c r="V957" s="254"/>
      <c r="W957" s="254"/>
      <c r="X957" s="254"/>
    </row>
    <row r="958">
      <c r="A958" s="254"/>
      <c r="B958" s="254"/>
      <c r="C958" s="254"/>
      <c r="D958" s="254"/>
      <c r="E958" s="254"/>
      <c r="F958" s="254"/>
      <c r="G958" s="254"/>
      <c r="H958" s="254"/>
      <c r="I958" s="254"/>
      <c r="J958" s="254"/>
      <c r="K958" s="254"/>
      <c r="L958" s="254"/>
      <c r="M958" s="254"/>
      <c r="N958" s="254"/>
      <c r="O958" s="254"/>
      <c r="P958" s="254"/>
      <c r="Q958" s="254"/>
      <c r="R958" s="254"/>
      <c r="S958" s="254"/>
      <c r="T958" s="254"/>
      <c r="U958" s="254"/>
      <c r="V958" s="254"/>
      <c r="W958" s="254"/>
      <c r="X958" s="254"/>
    </row>
    <row r="959">
      <c r="A959" s="254"/>
      <c r="B959" s="254"/>
      <c r="C959" s="254"/>
      <c r="D959" s="254"/>
      <c r="E959" s="254"/>
      <c r="F959" s="254"/>
      <c r="G959" s="254"/>
      <c r="H959" s="254"/>
      <c r="I959" s="254"/>
      <c r="J959" s="254"/>
      <c r="K959" s="254"/>
      <c r="L959" s="254"/>
      <c r="M959" s="254"/>
      <c r="N959" s="254"/>
      <c r="O959" s="254"/>
      <c r="P959" s="254"/>
      <c r="Q959" s="254"/>
      <c r="R959" s="254"/>
      <c r="S959" s="254"/>
      <c r="T959" s="254"/>
      <c r="U959" s="254"/>
      <c r="V959" s="254"/>
      <c r="W959" s="254"/>
      <c r="X959" s="254"/>
    </row>
    <row r="960">
      <c r="A960" s="254"/>
      <c r="B960" s="254"/>
      <c r="C960" s="254"/>
      <c r="D960" s="254"/>
      <c r="E960" s="254"/>
      <c r="F960" s="254"/>
      <c r="G960" s="254"/>
      <c r="H960" s="254"/>
      <c r="I960" s="254"/>
      <c r="J960" s="254"/>
      <c r="K960" s="254"/>
      <c r="L960" s="254"/>
      <c r="M960" s="254"/>
      <c r="N960" s="254"/>
      <c r="O960" s="254"/>
      <c r="P960" s="254"/>
      <c r="Q960" s="254"/>
      <c r="R960" s="254"/>
      <c r="S960" s="254"/>
      <c r="T960" s="254"/>
      <c r="U960" s="254"/>
      <c r="V960" s="254"/>
      <c r="W960" s="254"/>
      <c r="X960" s="254"/>
    </row>
    <row r="961">
      <c r="A961" s="254"/>
      <c r="B961" s="254"/>
      <c r="C961" s="254"/>
      <c r="D961" s="254"/>
      <c r="E961" s="254"/>
      <c r="F961" s="254"/>
      <c r="G961" s="254"/>
      <c r="H961" s="254"/>
      <c r="I961" s="254"/>
      <c r="J961" s="254"/>
      <c r="K961" s="254"/>
      <c r="L961" s="254"/>
      <c r="M961" s="254"/>
      <c r="N961" s="254"/>
      <c r="O961" s="254"/>
      <c r="P961" s="254"/>
      <c r="Q961" s="254"/>
      <c r="R961" s="254"/>
      <c r="S961" s="254"/>
      <c r="T961" s="254"/>
      <c r="U961" s="254"/>
      <c r="V961" s="254"/>
      <c r="W961" s="254"/>
      <c r="X961" s="254"/>
    </row>
    <row r="962">
      <c r="A962" s="254"/>
      <c r="B962" s="254"/>
      <c r="C962" s="254"/>
      <c r="D962" s="254"/>
      <c r="E962" s="254"/>
      <c r="F962" s="254"/>
      <c r="G962" s="254"/>
      <c r="H962" s="254"/>
      <c r="I962" s="254"/>
      <c r="J962" s="254"/>
      <c r="K962" s="254"/>
      <c r="L962" s="254"/>
      <c r="M962" s="254"/>
      <c r="N962" s="254"/>
      <c r="O962" s="254"/>
      <c r="P962" s="254"/>
      <c r="Q962" s="254"/>
      <c r="R962" s="254"/>
      <c r="S962" s="254"/>
      <c r="T962" s="254"/>
      <c r="U962" s="254"/>
      <c r="V962" s="254"/>
      <c r="W962" s="254"/>
      <c r="X962" s="254"/>
    </row>
    <row r="963">
      <c r="A963" s="254"/>
      <c r="B963" s="254"/>
      <c r="C963" s="254"/>
      <c r="D963" s="254"/>
      <c r="E963" s="254"/>
      <c r="F963" s="254"/>
      <c r="G963" s="254"/>
      <c r="H963" s="254"/>
      <c r="I963" s="254"/>
      <c r="J963" s="254"/>
      <c r="K963" s="254"/>
      <c r="L963" s="254"/>
      <c r="M963" s="254"/>
      <c r="N963" s="254"/>
      <c r="O963" s="254"/>
      <c r="P963" s="254"/>
      <c r="Q963" s="254"/>
      <c r="R963" s="254"/>
      <c r="S963" s="254"/>
      <c r="T963" s="254"/>
      <c r="U963" s="254"/>
      <c r="V963" s="254"/>
      <c r="W963" s="254"/>
      <c r="X963" s="254"/>
    </row>
    <row r="964">
      <c r="A964" s="254"/>
      <c r="B964" s="254"/>
      <c r="C964" s="254"/>
      <c r="D964" s="254"/>
      <c r="E964" s="254"/>
      <c r="F964" s="254"/>
      <c r="G964" s="254"/>
      <c r="H964" s="254"/>
      <c r="I964" s="254"/>
      <c r="J964" s="254"/>
      <c r="K964" s="254"/>
      <c r="L964" s="254"/>
      <c r="M964" s="254"/>
      <c r="N964" s="254"/>
      <c r="O964" s="254"/>
      <c r="P964" s="254"/>
      <c r="Q964" s="254"/>
      <c r="R964" s="254"/>
      <c r="S964" s="254"/>
      <c r="T964" s="254"/>
      <c r="U964" s="254"/>
      <c r="V964" s="254"/>
      <c r="W964" s="254"/>
      <c r="X964" s="254"/>
    </row>
    <row r="965">
      <c r="A965" s="254"/>
      <c r="B965" s="254"/>
      <c r="C965" s="254"/>
      <c r="D965" s="254"/>
      <c r="E965" s="254"/>
      <c r="F965" s="254"/>
      <c r="G965" s="254"/>
      <c r="H965" s="254"/>
      <c r="I965" s="254"/>
      <c r="J965" s="254"/>
      <c r="K965" s="254"/>
      <c r="L965" s="254"/>
      <c r="M965" s="254"/>
      <c r="N965" s="254"/>
      <c r="O965" s="254"/>
      <c r="P965" s="254"/>
      <c r="Q965" s="254"/>
      <c r="R965" s="254"/>
      <c r="S965" s="254"/>
      <c r="T965" s="254"/>
      <c r="U965" s="254"/>
      <c r="V965" s="254"/>
      <c r="W965" s="254"/>
      <c r="X965" s="254"/>
    </row>
    <row r="966">
      <c r="A966" s="254"/>
      <c r="B966" s="254"/>
      <c r="C966" s="254"/>
      <c r="D966" s="254"/>
      <c r="E966" s="254"/>
      <c r="F966" s="254"/>
      <c r="G966" s="254"/>
      <c r="H966" s="254"/>
      <c r="I966" s="254"/>
      <c r="J966" s="254"/>
      <c r="K966" s="254"/>
      <c r="L966" s="254"/>
      <c r="M966" s="254"/>
      <c r="N966" s="254"/>
      <c r="O966" s="254"/>
      <c r="P966" s="254"/>
      <c r="Q966" s="254"/>
      <c r="R966" s="254"/>
      <c r="S966" s="254"/>
      <c r="T966" s="254"/>
      <c r="U966" s="254"/>
      <c r="V966" s="254"/>
      <c r="W966" s="254"/>
      <c r="X966" s="254"/>
    </row>
    <row r="967">
      <c r="A967" s="254"/>
      <c r="B967" s="254"/>
      <c r="C967" s="254"/>
      <c r="D967" s="254"/>
      <c r="E967" s="254"/>
      <c r="F967" s="254"/>
      <c r="G967" s="254"/>
      <c r="H967" s="254"/>
      <c r="I967" s="254"/>
      <c r="J967" s="254"/>
      <c r="K967" s="254"/>
      <c r="L967" s="254"/>
      <c r="M967" s="254"/>
      <c r="N967" s="254"/>
      <c r="O967" s="254"/>
      <c r="P967" s="254"/>
      <c r="Q967" s="254"/>
      <c r="R967" s="254"/>
      <c r="S967" s="254"/>
      <c r="T967" s="254"/>
      <c r="U967" s="254"/>
      <c r="V967" s="254"/>
      <c r="W967" s="254"/>
      <c r="X967" s="254"/>
    </row>
    <row r="968">
      <c r="A968" s="254"/>
      <c r="B968" s="254"/>
      <c r="C968" s="254"/>
      <c r="D968" s="254"/>
      <c r="E968" s="254"/>
      <c r="F968" s="254"/>
      <c r="G968" s="254"/>
      <c r="H968" s="254"/>
      <c r="I968" s="254"/>
      <c r="J968" s="254"/>
      <c r="K968" s="254"/>
      <c r="L968" s="254"/>
      <c r="M968" s="254"/>
      <c r="N968" s="254"/>
      <c r="O968" s="254"/>
      <c r="P968" s="254"/>
      <c r="Q968" s="254"/>
      <c r="R968" s="254"/>
      <c r="S968" s="254"/>
      <c r="T968" s="254"/>
      <c r="U968" s="254"/>
      <c r="V968" s="254"/>
      <c r="W968" s="254"/>
      <c r="X968" s="254"/>
    </row>
    <row r="969">
      <c r="A969" s="254"/>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row>
    <row r="970">
      <c r="A970" s="254"/>
      <c r="B970" s="254"/>
      <c r="C970" s="254"/>
      <c r="D970" s="254"/>
      <c r="E970" s="254"/>
      <c r="F970" s="254"/>
      <c r="G970" s="254"/>
      <c r="H970" s="254"/>
      <c r="I970" s="254"/>
      <c r="J970" s="254"/>
      <c r="K970" s="254"/>
      <c r="L970" s="254"/>
      <c r="M970" s="254"/>
      <c r="N970" s="254"/>
      <c r="O970" s="254"/>
      <c r="P970" s="254"/>
      <c r="Q970" s="254"/>
      <c r="R970" s="254"/>
      <c r="S970" s="254"/>
      <c r="T970" s="254"/>
      <c r="U970" s="254"/>
      <c r="V970" s="254"/>
      <c r="W970" s="254"/>
      <c r="X970" s="254"/>
    </row>
    <row r="971">
      <c r="A971" s="254"/>
      <c r="B971" s="254"/>
      <c r="C971" s="254"/>
      <c r="D971" s="254"/>
      <c r="E971" s="254"/>
      <c r="F971" s="254"/>
      <c r="G971" s="254"/>
      <c r="H971" s="254"/>
      <c r="I971" s="254"/>
      <c r="J971" s="254"/>
      <c r="K971" s="254"/>
      <c r="L971" s="254"/>
      <c r="M971" s="254"/>
      <c r="N971" s="254"/>
      <c r="O971" s="254"/>
      <c r="P971" s="254"/>
      <c r="Q971" s="254"/>
      <c r="R971" s="254"/>
      <c r="S971" s="254"/>
      <c r="T971" s="254"/>
      <c r="U971" s="254"/>
      <c r="V971" s="254"/>
      <c r="W971" s="254"/>
      <c r="X971" s="254"/>
    </row>
    <row r="972">
      <c r="A972" s="254"/>
      <c r="B972" s="254"/>
      <c r="C972" s="254"/>
      <c r="D972" s="254"/>
      <c r="E972" s="254"/>
      <c r="F972" s="254"/>
      <c r="G972" s="254"/>
      <c r="H972" s="254"/>
      <c r="I972" s="254"/>
      <c r="J972" s="254"/>
      <c r="K972" s="254"/>
      <c r="L972" s="254"/>
      <c r="M972" s="254"/>
      <c r="N972" s="254"/>
      <c r="O972" s="254"/>
      <c r="P972" s="254"/>
      <c r="Q972" s="254"/>
      <c r="R972" s="254"/>
      <c r="S972" s="254"/>
      <c r="T972" s="254"/>
      <c r="U972" s="254"/>
      <c r="V972" s="254"/>
      <c r="W972" s="254"/>
      <c r="X972" s="254"/>
    </row>
    <row r="973">
      <c r="A973" s="254"/>
      <c r="B973" s="254"/>
      <c r="C973" s="254"/>
      <c r="D973" s="254"/>
      <c r="E973" s="254"/>
      <c r="F973" s="254"/>
      <c r="G973" s="254"/>
      <c r="H973" s="254"/>
      <c r="I973" s="254"/>
      <c r="J973" s="254"/>
      <c r="K973" s="254"/>
      <c r="L973" s="254"/>
      <c r="M973" s="254"/>
      <c r="N973" s="254"/>
      <c r="O973" s="254"/>
      <c r="P973" s="254"/>
      <c r="Q973" s="254"/>
      <c r="R973" s="254"/>
      <c r="S973" s="254"/>
      <c r="T973" s="254"/>
      <c r="U973" s="254"/>
      <c r="V973" s="254"/>
      <c r="W973" s="254"/>
      <c r="X973" s="254"/>
    </row>
    <row r="974">
      <c r="A974" s="254"/>
      <c r="B974" s="254"/>
      <c r="C974" s="254"/>
      <c r="D974" s="254"/>
      <c r="E974" s="254"/>
      <c r="F974" s="254"/>
      <c r="G974" s="254"/>
      <c r="H974" s="254"/>
      <c r="I974" s="254"/>
      <c r="J974" s="254"/>
      <c r="K974" s="254"/>
      <c r="L974" s="254"/>
      <c r="M974" s="254"/>
      <c r="N974" s="254"/>
      <c r="O974" s="254"/>
      <c r="P974" s="254"/>
      <c r="Q974" s="254"/>
      <c r="R974" s="254"/>
      <c r="S974" s="254"/>
      <c r="T974" s="254"/>
      <c r="U974" s="254"/>
      <c r="V974" s="254"/>
      <c r="W974" s="254"/>
      <c r="X974" s="254"/>
    </row>
    <row r="975">
      <c r="A975" s="254"/>
      <c r="B975" s="254"/>
      <c r="C975" s="254"/>
      <c r="D975" s="254"/>
      <c r="E975" s="254"/>
      <c r="F975" s="254"/>
      <c r="G975" s="254"/>
      <c r="H975" s="254"/>
      <c r="I975" s="254"/>
      <c r="J975" s="254"/>
      <c r="K975" s="254"/>
      <c r="L975" s="254"/>
      <c r="M975" s="254"/>
      <c r="N975" s="254"/>
      <c r="O975" s="254"/>
      <c r="P975" s="254"/>
      <c r="Q975" s="254"/>
      <c r="R975" s="254"/>
      <c r="S975" s="254"/>
      <c r="T975" s="254"/>
      <c r="U975" s="254"/>
      <c r="V975" s="254"/>
      <c r="W975" s="254"/>
      <c r="X975" s="254"/>
    </row>
    <row r="976">
      <c r="A976" s="254"/>
      <c r="B976" s="254"/>
      <c r="C976" s="254"/>
      <c r="D976" s="254"/>
      <c r="E976" s="254"/>
      <c r="F976" s="254"/>
      <c r="G976" s="254"/>
      <c r="H976" s="254"/>
      <c r="I976" s="254"/>
      <c r="J976" s="254"/>
      <c r="K976" s="254"/>
      <c r="L976" s="254"/>
      <c r="M976" s="254"/>
      <c r="N976" s="254"/>
      <c r="O976" s="254"/>
      <c r="P976" s="254"/>
      <c r="Q976" s="254"/>
      <c r="R976" s="254"/>
      <c r="S976" s="254"/>
      <c r="T976" s="254"/>
      <c r="U976" s="254"/>
      <c r="V976" s="254"/>
      <c r="W976" s="254"/>
      <c r="X976" s="254"/>
    </row>
    <row r="977">
      <c r="A977" s="254"/>
      <c r="B977" s="254"/>
      <c r="C977" s="254"/>
      <c r="D977" s="254"/>
      <c r="E977" s="254"/>
      <c r="F977" s="254"/>
      <c r="G977" s="254"/>
      <c r="H977" s="254"/>
      <c r="I977" s="254"/>
      <c r="J977" s="254"/>
      <c r="K977" s="254"/>
      <c r="L977" s="254"/>
      <c r="M977" s="254"/>
      <c r="N977" s="254"/>
      <c r="O977" s="254"/>
      <c r="P977" s="254"/>
      <c r="Q977" s="254"/>
      <c r="R977" s="254"/>
      <c r="S977" s="254"/>
      <c r="T977" s="254"/>
      <c r="U977" s="254"/>
      <c r="V977" s="254"/>
      <c r="W977" s="254"/>
      <c r="X977" s="254"/>
    </row>
    <row r="978">
      <c r="A978" s="254"/>
      <c r="B978" s="254"/>
      <c r="C978" s="254"/>
      <c r="D978" s="254"/>
      <c r="E978" s="254"/>
      <c r="F978" s="254"/>
      <c r="G978" s="254"/>
      <c r="H978" s="254"/>
      <c r="I978" s="254"/>
      <c r="J978" s="254"/>
      <c r="K978" s="254"/>
      <c r="L978" s="254"/>
      <c r="M978" s="254"/>
      <c r="N978" s="254"/>
      <c r="O978" s="254"/>
      <c r="P978" s="254"/>
      <c r="Q978" s="254"/>
      <c r="R978" s="254"/>
      <c r="S978" s="254"/>
      <c r="T978" s="254"/>
      <c r="U978" s="254"/>
      <c r="V978" s="254"/>
      <c r="W978" s="254"/>
      <c r="X978" s="254"/>
    </row>
    <row r="979">
      <c r="A979" s="254"/>
      <c r="B979" s="254"/>
      <c r="C979" s="254"/>
      <c r="D979" s="254"/>
      <c r="E979" s="254"/>
      <c r="F979" s="254"/>
      <c r="G979" s="254"/>
      <c r="H979" s="254"/>
      <c r="I979" s="254"/>
      <c r="J979" s="254"/>
      <c r="K979" s="254"/>
      <c r="L979" s="254"/>
      <c r="M979" s="254"/>
      <c r="N979" s="254"/>
      <c r="O979" s="254"/>
      <c r="P979" s="254"/>
      <c r="Q979" s="254"/>
      <c r="R979" s="254"/>
      <c r="S979" s="254"/>
      <c r="T979" s="254"/>
      <c r="U979" s="254"/>
      <c r="V979" s="254"/>
      <c r="W979" s="254"/>
      <c r="X979" s="254"/>
    </row>
    <row r="980">
      <c r="A980" s="254"/>
      <c r="B980" s="254"/>
      <c r="C980" s="254"/>
      <c r="D980" s="254"/>
      <c r="E980" s="254"/>
      <c r="F980" s="254"/>
      <c r="G980" s="254"/>
      <c r="H980" s="254"/>
      <c r="I980" s="254"/>
      <c r="J980" s="254"/>
      <c r="K980" s="254"/>
      <c r="L980" s="254"/>
      <c r="M980" s="254"/>
      <c r="N980" s="254"/>
      <c r="O980" s="254"/>
      <c r="P980" s="254"/>
      <c r="Q980" s="254"/>
      <c r="R980" s="254"/>
      <c r="S980" s="254"/>
      <c r="T980" s="254"/>
      <c r="U980" s="254"/>
      <c r="V980" s="254"/>
      <c r="W980" s="254"/>
      <c r="X980" s="254"/>
    </row>
    <row r="981">
      <c r="A981" s="254"/>
      <c r="B981" s="254"/>
      <c r="C981" s="254"/>
      <c r="D981" s="254"/>
      <c r="E981" s="254"/>
      <c r="F981" s="254"/>
      <c r="G981" s="254"/>
      <c r="H981" s="254"/>
      <c r="I981" s="254"/>
      <c r="J981" s="254"/>
      <c r="K981" s="254"/>
      <c r="L981" s="254"/>
      <c r="M981" s="254"/>
      <c r="N981" s="254"/>
      <c r="O981" s="254"/>
      <c r="P981" s="254"/>
      <c r="Q981" s="254"/>
      <c r="R981" s="254"/>
      <c r="S981" s="254"/>
      <c r="T981" s="254"/>
      <c r="U981" s="254"/>
      <c r="V981" s="254"/>
      <c r="W981" s="254"/>
      <c r="X981" s="254"/>
    </row>
    <row r="982">
      <c r="A982" s="254"/>
      <c r="B982" s="254"/>
      <c r="C982" s="254"/>
      <c r="D982" s="254"/>
      <c r="E982" s="254"/>
      <c r="F982" s="254"/>
      <c r="G982" s="254"/>
      <c r="H982" s="254"/>
      <c r="I982" s="254"/>
      <c r="J982" s="254"/>
      <c r="K982" s="254"/>
      <c r="L982" s="254"/>
      <c r="M982" s="254"/>
      <c r="N982" s="254"/>
      <c r="O982" s="254"/>
      <c r="P982" s="254"/>
      <c r="Q982" s="254"/>
      <c r="R982" s="254"/>
      <c r="S982" s="254"/>
      <c r="T982" s="254"/>
      <c r="U982" s="254"/>
      <c r="V982" s="254"/>
      <c r="W982" s="254"/>
      <c r="X982" s="254"/>
    </row>
    <row r="983">
      <c r="A983" s="254"/>
      <c r="B983" s="254"/>
      <c r="C983" s="254"/>
      <c r="D983" s="254"/>
      <c r="E983" s="254"/>
      <c r="F983" s="254"/>
      <c r="G983" s="254"/>
      <c r="H983" s="254"/>
      <c r="I983" s="254"/>
      <c r="J983" s="254"/>
      <c r="K983" s="254"/>
      <c r="L983" s="254"/>
      <c r="M983" s="254"/>
      <c r="N983" s="254"/>
      <c r="O983" s="254"/>
      <c r="P983" s="254"/>
      <c r="Q983" s="254"/>
      <c r="R983" s="254"/>
      <c r="S983" s="254"/>
      <c r="T983" s="254"/>
      <c r="U983" s="254"/>
      <c r="V983" s="254"/>
      <c r="W983" s="254"/>
      <c r="X983" s="254"/>
    </row>
    <row r="984">
      <c r="A984" s="254"/>
      <c r="B984" s="254"/>
      <c r="C984" s="254"/>
      <c r="D984" s="254"/>
      <c r="E984" s="254"/>
      <c r="F984" s="254"/>
      <c r="G984" s="254"/>
      <c r="H984" s="254"/>
      <c r="I984" s="254"/>
      <c r="J984" s="254"/>
      <c r="K984" s="254"/>
      <c r="L984" s="254"/>
      <c r="M984" s="254"/>
      <c r="N984" s="254"/>
      <c r="O984" s="254"/>
      <c r="P984" s="254"/>
      <c r="Q984" s="254"/>
      <c r="R984" s="254"/>
      <c r="S984" s="254"/>
      <c r="T984" s="254"/>
      <c r="U984" s="254"/>
      <c r="V984" s="254"/>
      <c r="W984" s="254"/>
      <c r="X984" s="254"/>
    </row>
    <row r="985">
      <c r="A985" s="254"/>
      <c r="B985" s="254"/>
      <c r="C985" s="254"/>
      <c r="D985" s="254"/>
      <c r="E985" s="254"/>
      <c r="F985" s="254"/>
      <c r="G985" s="254"/>
      <c r="H985" s="254"/>
      <c r="I985" s="254"/>
      <c r="J985" s="254"/>
      <c r="K985" s="254"/>
      <c r="L985" s="254"/>
      <c r="M985" s="254"/>
      <c r="N985" s="254"/>
      <c r="O985" s="254"/>
      <c r="P985" s="254"/>
      <c r="Q985" s="254"/>
      <c r="R985" s="254"/>
      <c r="S985" s="254"/>
      <c r="T985" s="254"/>
      <c r="U985" s="254"/>
      <c r="V985" s="254"/>
      <c r="W985" s="254"/>
      <c r="X985" s="254"/>
    </row>
  </sheetData>
  <mergeCells count="35">
    <mergeCell ref="L41:T41"/>
    <mergeCell ref="L42:T42"/>
    <mergeCell ref="L43:T43"/>
    <mergeCell ref="L44:T44"/>
    <mergeCell ref="A33:T33"/>
    <mergeCell ref="A34:T34"/>
    <mergeCell ref="A35:T35"/>
    <mergeCell ref="A40:T40"/>
    <mergeCell ref="A41:A44"/>
    <mergeCell ref="B41:J44"/>
    <mergeCell ref="K41:K44"/>
    <mergeCell ref="B13:J16"/>
    <mergeCell ref="K13:K16"/>
    <mergeCell ref="L13:T13"/>
    <mergeCell ref="L14:T14"/>
    <mergeCell ref="L15:T15"/>
    <mergeCell ref="L16:T16"/>
    <mergeCell ref="A1:T1"/>
    <mergeCell ref="A2:T2"/>
    <mergeCell ref="A3:T3"/>
    <mergeCell ref="A4:J4"/>
    <mergeCell ref="K4:T11"/>
    <mergeCell ref="A12:T12"/>
    <mergeCell ref="A13:A16"/>
    <mergeCell ref="L29:T29"/>
    <mergeCell ref="L30:T30"/>
    <mergeCell ref="L31:T31"/>
    <mergeCell ref="L32:T32"/>
    <mergeCell ref="A17:T17"/>
    <mergeCell ref="A18:T18"/>
    <mergeCell ref="A19:T19"/>
    <mergeCell ref="A28:T28"/>
    <mergeCell ref="A29:A32"/>
    <mergeCell ref="B29:J32"/>
    <mergeCell ref="K29:K32"/>
  </mergeCells>
  <drawing r:id="rId1"/>
</worksheet>
</file>